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6015" windowHeight="6180" firstSheet="1" activeTab="4"/>
  </bookViews>
  <sheets>
    <sheet name="CDKT T11" sheetId="1" r:id="rId1"/>
    <sheet name="CDKT" sheetId="2" r:id="rId2"/>
    <sheet name="KQKD" sheetId="3" r:id="rId3"/>
    <sheet name="NBCD" sheetId="4" r:id="rId4"/>
    <sheet name="TMBC" sheetId="5" r:id="rId5"/>
    <sheet name="LCTT" sheetId="6" r:id="rId6"/>
  </sheets>
  <externalReferences>
    <externalReference r:id="rId9"/>
  </externalReferences>
  <definedNames>
    <definedName name="_xlnm.Print_Area" localSheetId="4">'TMBC'!$A$313:$G$441</definedName>
  </definedNames>
  <calcPr fullCalcOnLoad="1"/>
</workbook>
</file>

<file path=xl/sharedStrings.xml><?xml version="1.0" encoding="utf-8"?>
<sst xmlns="http://schemas.openxmlformats.org/spreadsheetml/2006/main" count="1004" uniqueCount="721">
  <si>
    <t>V. Taøi saûn daøi haïn khaùc</t>
  </si>
  <si>
    <t xml:space="preserve"> 1. Chi phí traû tröôùc daøi haïn</t>
  </si>
  <si>
    <t xml:space="preserve"> 3. Taøi saûn daøi haïn khaùc</t>
  </si>
  <si>
    <t>A. NÔÏ PHAÛI TRAÛ</t>
  </si>
  <si>
    <t xml:space="preserve"> 1. Vay vaø nôï ngaén haïn</t>
  </si>
  <si>
    <t xml:space="preserve"> 2. Phaûi traû ngöôøi baùn</t>
  </si>
  <si>
    <t xml:space="preserve"> 3. Ngöôøi mua traû tieàn tröôùc</t>
  </si>
  <si>
    <t xml:space="preserve"> 4. Thueá vaø caùc khoaûn phaûi noäp nhaø nöôùc</t>
  </si>
  <si>
    <t xml:space="preserve"> 6. Chi phí phaûi traû</t>
  </si>
  <si>
    <t xml:space="preserve"> 7. Phaûi traû noäi boä</t>
  </si>
  <si>
    <t xml:space="preserve"> 9. Caùc khoaûn phaûi traû, phaûi noäp khaùc</t>
  </si>
  <si>
    <t xml:space="preserve"> 3. Phaûi traû daøi haïn khaùc</t>
  </si>
  <si>
    <t>B. VOÁN CHUÛ SÔÛ HÖÕU</t>
  </si>
  <si>
    <t>I. Voán chuû sôû höõu</t>
  </si>
  <si>
    <t xml:space="preserve"> 1. Voán ñaàu tö cuûa chuû sôû höõu</t>
  </si>
  <si>
    <t xml:space="preserve"> 2. Thaëng dö voán coå phaàn</t>
  </si>
  <si>
    <t>II. Nguoàn kinh phí vaø quyõ khaùc</t>
  </si>
  <si>
    <t xml:space="preserve"> 1. Quyõ khen thöôûng, phuùc lôïi</t>
  </si>
  <si>
    <t xml:space="preserve"> 2. Nguoàn kinh phí</t>
  </si>
  <si>
    <t>taøi saûn coá ñònh</t>
  </si>
  <si>
    <t xml:space="preserve">THUYEÁT </t>
  </si>
  <si>
    <t>MINH</t>
  </si>
  <si>
    <t xml:space="preserve">SOÁ CUOÁI </t>
  </si>
  <si>
    <t>NAÊM</t>
  </si>
  <si>
    <t xml:space="preserve">SOÁ ÑAÀU </t>
  </si>
  <si>
    <t xml:space="preserve"> 6. Döï phoøng caùc khoaûn phaûi thu</t>
  </si>
  <si>
    <t>khoù ñoøi(*)</t>
  </si>
  <si>
    <t xml:space="preserve"> 2. Döï phoøng giaûm giaù </t>
  </si>
  <si>
    <t>haøng toàn kho(*)</t>
  </si>
  <si>
    <t xml:space="preserve"> 2. Taøi saûn thueá thu nhaäp </t>
  </si>
  <si>
    <t>hoaõn laïi</t>
  </si>
  <si>
    <t>MAÕ</t>
  </si>
  <si>
    <t>SOÁ</t>
  </si>
  <si>
    <t xml:space="preserve"> 1. Ñaàu tö vaøo coâng ty con</t>
  </si>
  <si>
    <t xml:space="preserve"> 8. PT theo tieàn ñoâ HÑXD</t>
  </si>
  <si>
    <t xml:space="preserve"> 4. Vay vaø nôï daøi haïn</t>
  </si>
  <si>
    <t xml:space="preserve">            Ñôn vò tính: ñoàng</t>
  </si>
  <si>
    <t xml:space="preserve"> 5. Thueá thu nhaäp hoaõn laïi phaûi traû</t>
  </si>
  <si>
    <t xml:space="preserve"> 3. Nguoàn kinh phí ñaõ hình thaønh </t>
  </si>
  <si>
    <t>Maãu soá B 01-DN</t>
  </si>
  <si>
    <t>V.01</t>
  </si>
  <si>
    <t>V.02</t>
  </si>
  <si>
    <t>III. Caùc khoaûn phaûi thu ngaén haïn</t>
  </si>
  <si>
    <t xml:space="preserve"> 3. Phaûi thu noäi boä ngaén haïn</t>
  </si>
  <si>
    <t>V.03</t>
  </si>
  <si>
    <t>ñaàu tö ngaén haïn(*)(2)</t>
  </si>
  <si>
    <t>V.04</t>
  </si>
  <si>
    <t xml:space="preserve"> 2. Thueá GTGT ñöôïc khaáu tröø</t>
  </si>
  <si>
    <t xml:space="preserve"> 3. Thueá vaø caùc khoaûn khaùc phaûi thu NN</t>
  </si>
  <si>
    <t>V.05</t>
  </si>
  <si>
    <t xml:space="preserve"> 4. Taøi saûn ngaén haïn khaùc</t>
  </si>
  <si>
    <t xml:space="preserve"> 2. Voán KD ôû caùc ñôn vò tröïc thuoäc</t>
  </si>
  <si>
    <t xml:space="preserve"> 3. Phaûi thu daøi haïn noäi boä</t>
  </si>
  <si>
    <t>V.06</t>
  </si>
  <si>
    <t xml:space="preserve"> 4. Phaûi thu daøi haïn khaùc</t>
  </si>
  <si>
    <t>V.07</t>
  </si>
  <si>
    <t xml:space="preserve"> 5. Döï phoøng phaûi thu daøi haïn</t>
  </si>
  <si>
    <t>V.08</t>
  </si>
  <si>
    <t>V.09</t>
  </si>
  <si>
    <t>V.10</t>
  </si>
  <si>
    <t>V.11</t>
  </si>
  <si>
    <t>V.12</t>
  </si>
  <si>
    <t xml:space="preserve"> 4. Döï phoøng giaûm giaù </t>
  </si>
  <si>
    <t>ñaàu tö taøi chính daøi haïn(*)</t>
  </si>
  <si>
    <t>V.13</t>
  </si>
  <si>
    <t>V.14</t>
  </si>
  <si>
    <t>V.21</t>
  </si>
  <si>
    <t>V.15</t>
  </si>
  <si>
    <t>V.16</t>
  </si>
  <si>
    <t>V.17</t>
  </si>
  <si>
    <t xml:space="preserve"> 10. Döï phoøng phaûi traû ngaén haïn</t>
  </si>
  <si>
    <t>V.18</t>
  </si>
  <si>
    <t xml:space="preserve"> 1. Phaûi traû daøi haïn ngöôøi baùn</t>
  </si>
  <si>
    <t xml:space="preserve"> 2. Phaûi traû daøi haïn noäi boä</t>
  </si>
  <si>
    <t>V.19</t>
  </si>
  <si>
    <t>V.20</t>
  </si>
  <si>
    <t xml:space="preserve"> 6. Döï phoøng trôï caáp maát vieäc laøm</t>
  </si>
  <si>
    <t xml:space="preserve"> 7. Döï phoøng phaûi traû daøi haïn</t>
  </si>
  <si>
    <t xml:space="preserve"> 3. Voán khaùc chuû sôû höõu</t>
  </si>
  <si>
    <t xml:space="preserve">  - Phaûi traû coâng nhaân vieân</t>
  </si>
  <si>
    <t xml:space="preserve">  - Quyõ döï phoøng trôï caáp maát vieäc laøm</t>
  </si>
  <si>
    <t xml:space="preserve">                                                                                Laäp, ngaøy 15 thaùng 07 naêm 2011</t>
  </si>
  <si>
    <t xml:space="preserve">                                                                                     Laäp, ngaøy 15 thaùng 07 naêm 2011</t>
  </si>
  <si>
    <t xml:space="preserve">  Laäp ngaøy 15 thaùng  07 naêm 2011</t>
  </si>
  <si>
    <t xml:space="preserve">  Laäp, ngaøy  15  thaùng 07 naêm 2011</t>
  </si>
  <si>
    <t xml:space="preserve"> 4. Coå phieáu quyõ(*)</t>
  </si>
  <si>
    <t xml:space="preserve"> 5. Cheäch leäch ñaùnh giaù laïi taøi saûn</t>
  </si>
  <si>
    <t xml:space="preserve"> 6. Cheäch leäch tyû giaù hoái ñoaùi</t>
  </si>
  <si>
    <t xml:space="preserve"> 7. Quyõ Ñaàu tö phaùt trieån</t>
  </si>
  <si>
    <t>V.22</t>
  </si>
  <si>
    <t xml:space="preserve"> 8. Quyõ döï phoøng taøi chính</t>
  </si>
  <si>
    <t xml:space="preserve"> 9. Quyõ khaùc thuoäc voán chuû sôû höõu</t>
  </si>
  <si>
    <t xml:space="preserve"> 10. Lôïi nhuaän sau thueá chöa phaân phoái</t>
  </si>
  <si>
    <t xml:space="preserve"> 11. Nguoàn voán ñaàu tö XDCB</t>
  </si>
  <si>
    <t>V.33</t>
  </si>
  <si>
    <t xml:space="preserve"> 5. Phaûi traû ngöôøi lao ñoäng</t>
  </si>
  <si>
    <t>THAÙNG</t>
  </si>
  <si>
    <t xml:space="preserve">                                  TOÅNG GIAÙM ÑOÁC</t>
  </si>
  <si>
    <t xml:space="preserve">        Quí 2/2011</t>
  </si>
  <si>
    <t>30/06/2011</t>
  </si>
  <si>
    <t xml:space="preserve">   Laäp, ngaøy 15 thaùng 07 naêm 2011</t>
  </si>
  <si>
    <t xml:space="preserve">    + Caùc khoaûn khaùc phaûi thu Nhaø nöôùc : thueá GTGT</t>
  </si>
  <si>
    <t xml:space="preserve">        Trần Thị Thanh Tâm</t>
  </si>
  <si>
    <t xml:space="preserve">                                       Lê Hoàng Kha</t>
  </si>
  <si>
    <t xml:space="preserve">                  Thái Minh Thuyết</t>
  </si>
  <si>
    <t xml:space="preserve">                       KEÁT QUAÛ HOAÏT ÑOÄNG KINH DOANH</t>
  </si>
  <si>
    <t>CHÆ TIEÂU</t>
  </si>
  <si>
    <t xml:space="preserve">LUYÕ KEÁ TÖØ ÑAÀU NAÊM </t>
  </si>
  <si>
    <t>minh</t>
  </si>
  <si>
    <t>CUOÁI QUYÙ NAØY</t>
  </si>
  <si>
    <t>Naêm nay</t>
  </si>
  <si>
    <t>Naêm tröôùc</t>
  </si>
  <si>
    <t>1. Doanh thu baùn haøng vaøcung caáp dòch vuï</t>
  </si>
  <si>
    <t>01</t>
  </si>
  <si>
    <t>VI.25</t>
  </si>
  <si>
    <t>2. Caùc khoaûn giaûm tröø doanh thu</t>
  </si>
  <si>
    <t>02</t>
  </si>
  <si>
    <t>3. Doanh thu thuaàn veà baùn haøng vaø</t>
  </si>
  <si>
    <t>cung caáp dòch vuï(10 = 01 - 02)</t>
  </si>
  <si>
    <t>10</t>
  </si>
  <si>
    <t>VI.27</t>
  </si>
  <si>
    <t>4. Giaù voán haøng baùn</t>
  </si>
  <si>
    <t>11</t>
  </si>
  <si>
    <t>5. Lôïi nhuaän goäp veà haùn haøng vaø</t>
  </si>
  <si>
    <t>cung caáp dòch vuï(20= 10 - 11)</t>
  </si>
  <si>
    <t>6. Doanh thu hoaït ñoäng taøi chính</t>
  </si>
  <si>
    <t>21</t>
  </si>
  <si>
    <t>VI.26</t>
  </si>
  <si>
    <t>7. Chi phí taøi chính</t>
  </si>
  <si>
    <t>22</t>
  </si>
  <si>
    <t>VI.28</t>
  </si>
  <si>
    <t xml:space="preserve"> Trong ñoù: -Laõi vay phaûi traû</t>
  </si>
  <si>
    <t>8. Chi phí baùn haøng</t>
  </si>
  <si>
    <t>24</t>
  </si>
  <si>
    <t>9. Chi phí quaûn lyù doanh nghieäp</t>
  </si>
  <si>
    <t>25</t>
  </si>
  <si>
    <t xml:space="preserve">10. Lôïi nhuaän thuaàn veà hoaït ñoäng </t>
  </si>
  <si>
    <t>kinh doanh {30=20 + (21 - 22) - (24 + 25)}</t>
  </si>
  <si>
    <t>30</t>
  </si>
  <si>
    <t>11. Thu nhaäp khaùc</t>
  </si>
  <si>
    <t>31</t>
  </si>
  <si>
    <t>12. Chi phí khaùc</t>
  </si>
  <si>
    <t>32</t>
  </si>
  <si>
    <t>13. Lôïi nhuaän khaùc(40 = 31 - 32)</t>
  </si>
  <si>
    <t>40</t>
  </si>
  <si>
    <t>14. Toång lôïi nhuaän keá toaùn tröôùc thueá</t>
  </si>
  <si>
    <t>(50 = 30 + 40)</t>
  </si>
  <si>
    <t>VI.30</t>
  </si>
  <si>
    <t>15. Chi phí thueá TNDN hieän haønh</t>
  </si>
  <si>
    <t>51</t>
  </si>
  <si>
    <t>16. Chi phí thueá TNDN hoaõn laïi</t>
  </si>
  <si>
    <t>52</t>
  </si>
  <si>
    <t xml:space="preserve">17. Lôïi nhuaän sau thueá thu nhaäp </t>
  </si>
  <si>
    <t>doanh nghieäp(60= 50-51-52)</t>
  </si>
  <si>
    <t>60</t>
  </si>
  <si>
    <t>18. Laõi cô baûn treân coå phieáu</t>
  </si>
  <si>
    <t>70</t>
  </si>
  <si>
    <t xml:space="preserve">            </t>
  </si>
  <si>
    <t>Ngöôøi laäp bieåu                              Keá toaùn tröôûng</t>
  </si>
  <si>
    <t xml:space="preserve">   Toång Giaùm ñoác</t>
  </si>
  <si>
    <t xml:space="preserve">                                                          Laäp, ngaøy 18 thaùng  01 naêm 2010</t>
  </si>
  <si>
    <t>Maõ</t>
  </si>
  <si>
    <t>Thuyeát</t>
  </si>
  <si>
    <t xml:space="preserve">   LK töø ñaàu naêm ñeán cuoái quyù</t>
  </si>
  <si>
    <t>soá</t>
  </si>
  <si>
    <t>Quí 2/2011</t>
  </si>
  <si>
    <t>Naêm</t>
  </si>
  <si>
    <t>nay</t>
  </si>
  <si>
    <t>tröôùc</t>
  </si>
  <si>
    <t>I/ LÖU CHUYEÅN TIEÀN TÖØ HOAÏT ÑOÄNG KINH DOANH</t>
  </si>
  <si>
    <t>1. Tieàn thu töø baùn haøng, cung caáp dòch vuï vaø doanh thu khaùc</t>
  </si>
  <si>
    <t>2. Tieàn chi traû cho ngöôøi cung caáp haøng hoaù vaø dòch vuï</t>
  </si>
  <si>
    <t>3. Tieàn chi traû cho ngöôøi lao ñoäng</t>
  </si>
  <si>
    <t>03</t>
  </si>
  <si>
    <t>4. Tieàn chi traû laõi vay</t>
  </si>
  <si>
    <t>04</t>
  </si>
  <si>
    <t>5. Tieàn chi noäp thueá thu nhaäp doanh nghieäp</t>
  </si>
  <si>
    <t>05</t>
  </si>
  <si>
    <t>6. Tieàn thu khaùc töø hoaït ñoäng kinh doanh</t>
  </si>
  <si>
    <t>06</t>
  </si>
  <si>
    <t xml:space="preserve">                                                       Quyù 2 naêm 2011</t>
  </si>
  <si>
    <t>QUYÙ 2</t>
  </si>
  <si>
    <t>Quyù 2 naêm 2011</t>
  </si>
  <si>
    <t>Taïi ngaøy 30 thaùng 06 naêm 2011</t>
  </si>
  <si>
    <t>7. Tieàn chi khaùc cho hoaït ñoäng kinh doanh</t>
  </si>
  <si>
    <t>07</t>
  </si>
  <si>
    <t>Löu chuyeån tieàn thuaàn töø hoaït ñoäng kinh doanh</t>
  </si>
  <si>
    <t>II/ LÖU CHUYEÅN TIEÀN TÖØ HOAÏT ÑOÄNG ÑAÀU TÖ</t>
  </si>
  <si>
    <t>1. Tieàn chi ñeå mua saém, xaây döïng TSCÑ vaø caùc taøi saûn DH khaùc</t>
  </si>
  <si>
    <t>2. Tieàn thu töø thanh lyù, nhöôïng baùn TSCÑ vaø caùc taøi saûn DH khaùc</t>
  </si>
  <si>
    <t xml:space="preserve">3. Tieàn chi cho vay, mua caùc coâng cuï nôï cuûa ñôn vò khaùc </t>
  </si>
  <si>
    <t>4. Tieàn thu hoài cho vay, baùn laïi caùc coâng cuï nôï cuûa ñôn vò khaùc</t>
  </si>
  <si>
    <t>5. Tieàn chi ñaàu tö goùp voán vaøo ñôn vò khaùc</t>
  </si>
  <si>
    <t>6. Tieàn thu hoài  ñaàu tö goùp voán vaøo ñôn vò khaùc</t>
  </si>
  <si>
    <t>7. Tieàn thu laõi cho vay, coå töùc vaø lôïi nhuaän ñöôc chia</t>
  </si>
  <si>
    <t>Löu chuyeån tieàn thuaàn töø hoaït ñoäng ñaàu tö</t>
  </si>
  <si>
    <t>III/ LÖU CHUYEÅN TIEÀN TÖØ HOAÏT ÑOÄNG TAØI CHÍNH</t>
  </si>
  <si>
    <t>1. Tieàn thu töø phaùt haønh coå phieáu, nhaän goùp voán cuûa chuû sôû höõu</t>
  </si>
  <si>
    <t>2. Tieàn chi traû goùp voán cho caùc chuû sôû höõu, mua laïi coå phieáu cuûa</t>
  </si>
  <si>
    <t>DN ñaõ phaùt haønh</t>
  </si>
  <si>
    <t>3. Tieàn vay ngaén haïn, daøi haïn nhaän ñöôïc</t>
  </si>
  <si>
    <t>4. Tieàn chi traû nôï goác vay</t>
  </si>
  <si>
    <t>5. Tieàn chi traû nôï thueâ taøi chính</t>
  </si>
  <si>
    <t>6. Coå töùc, lôïi nhuaän ñaõ traû cho chuû sôû höõu</t>
  </si>
  <si>
    <t>Löu chuyeån tieàn thuaàn töø hoaït ñoäng taøi chính</t>
  </si>
  <si>
    <t>Löu chuyeån tieàn thuaàn trong kyø(20+30+40)</t>
  </si>
  <si>
    <t>Tieàn vaø töông ñöông tieàn ñaàu kyø</t>
  </si>
  <si>
    <t>Aûnh höôûng cuûa thay ñoåi tyû giaù hoái ñoaùi quy ñoåi ngoaïi teä</t>
  </si>
  <si>
    <t>Tieàn vaø töông ñöông tieàn cuoái kyø(50+60+61)</t>
  </si>
  <si>
    <t>VII.34</t>
  </si>
  <si>
    <t xml:space="preserve">               Toång Giaùm ñoác</t>
  </si>
  <si>
    <t>Traàn Thò Thanh Taâm                                       Leâ Hoaøng Kha</t>
  </si>
  <si>
    <t xml:space="preserve">           Thaùi Minh Thuyeát</t>
  </si>
  <si>
    <t xml:space="preserve">  I. Ñaëc ñieåm hoaït ñoäng cuûa doanh nghieäp</t>
  </si>
  <si>
    <t xml:space="preserve">  II. Nieân ñoä keá toaùn, ñôn vò tieàn teä söû duïng trong keá toaùn</t>
  </si>
  <si>
    <t xml:space="preserve">  III. Chuaån möïc vaø Cheá ñoä keá toaùn aùp duïng</t>
  </si>
  <si>
    <t xml:space="preserve">  2. Tuyeân boá veà vieäc tuaân thuû Chuaån möïc keá toaùn vaø cheá ñoä keá toaùn</t>
  </si>
  <si>
    <t>Baùo caùo taøi chính ñöôïc laäp vaø trình baøy phuø hôïp vôùi caùc Chuaån möïc vaø Cheá ñoäï keá toaùn Vieät Nam</t>
  </si>
  <si>
    <t xml:space="preserve">  Phöông phaùp chuyeån ñoåi caùc ñoàng tieàn khaùc ra ñoàng tieàn söû duïng trong keá toaùn:</t>
  </si>
  <si>
    <t xml:space="preserve">        . Tyû giaù treân soå keá toaùn ñöôïc ghi theo phöông phaùp nhaäp tröôùc - xuaát tröôùc</t>
  </si>
  <si>
    <t xml:space="preserve">  3. Nguyeân taéc ghi nhaän vaø khaáu hao TSCÑ vaø baát ñoäng saûn ñaàu tö</t>
  </si>
  <si>
    <t xml:space="preserve">  5. Nguyeãn taéc ghi nhaän caùc khoaûn ñaàu tö taøi chính</t>
  </si>
  <si>
    <t xml:space="preserve">  - Caùc khoaûn ñaàu tö vaøo coâng ty con, coâng ty lieân keát, voán goùp vaøo cô sôû kinh doanh ñoàng kieåm soaùt</t>
  </si>
  <si>
    <t xml:space="preserve">  - Caùc khoaûn ñaààu tö chöùng khoaùn ngaén haïn</t>
  </si>
  <si>
    <t xml:space="preserve">  - Caùc khoaûn ñaààu tö ngaén haïn, daøi haïn khaùc</t>
  </si>
  <si>
    <t xml:space="preserve">  - Phöông phaùp laäp döï phoøng giaûm giaù ñaàu tö ngaén haïn, daøi haïn</t>
  </si>
  <si>
    <t xml:space="preserve">  6. Nguyeân taéc ghi nhaän vaø voán hoaù caùc khoaûn chi phí ñi vay:</t>
  </si>
  <si>
    <t xml:space="preserve">  - Nguyeân taéc ghi nhaän chi phí ñi vay: chi phí laõi vay ñöôïc ghi nhaän vaøo chi phí saûn xuaát, kinh doanh </t>
  </si>
  <si>
    <t>trong kyø khi phaùt sinh</t>
  </si>
  <si>
    <t xml:space="preserve">  - Tyû leä voán hoaù ñöôïc söû duïng ñeå xaùc ñònh chi phí ñi vay ñöôïc voán hoaù trong kyø: khoâng coù</t>
  </si>
  <si>
    <t xml:space="preserve">  7. Nguyeân taéc ghi nhaän vaø voán hoaù caùc khoaûn chi phí khaùc:</t>
  </si>
  <si>
    <t xml:space="preserve">   - Chi phí traû tröôùc</t>
  </si>
  <si>
    <t xml:space="preserve">   - Chi phí khaùc</t>
  </si>
  <si>
    <t xml:space="preserve">   - Phöông phaùp phaân boå chi phí traû tröôùc: Phöông phaùp ñöôøng thaúng</t>
  </si>
  <si>
    <t xml:space="preserve">   - Phöông phaùp vaø thôøi gian phaân boå lôïi theá thöông maïi</t>
  </si>
  <si>
    <t xml:space="preserve">  8. Nguyeân taéc ghi nhaän chi phí phaûi traû</t>
  </si>
  <si>
    <t xml:space="preserve">  9. Nguyeãn taéc vaø phöông phaùp ghi nhaän caùc khoaûn döï phoøng phaûi traû</t>
  </si>
  <si>
    <t xml:space="preserve">   - Nguyeân taéc ghi nhaän voán ñaàu tö cuûa chuû sôû höõu, thaëng dö voán coå phaàn, voán khaùc cuûa chuû sôû höõu</t>
  </si>
  <si>
    <t xml:space="preserve">   - Nguyeân taéc ghi nhaän cheäch leäch ñaùnh giaù laïi taøi saûn</t>
  </si>
  <si>
    <t xml:space="preserve">   - Nguyeân taéc ghi nhaän cheäch leäch tyû giaù</t>
  </si>
  <si>
    <t>treân Baûng caân ñoái keá toaùn laø soá lôïi nhuaän(laõi hoaëc loã) töø caùc hoaït ñoäng cuûa doanh nghieäp sau khi</t>
  </si>
  <si>
    <t xml:space="preserve">tröø chi phí thueá TNDN cuûa naêm vaø caùc khoaûn ñieàu chænh do aùp duïng hoài toá thay ñoåi chính saùch </t>
  </si>
  <si>
    <t>keá toaùn vaø ñieàu chænh hoài toá sai soùt troïng yeáu cuûa caùc naêm tröôùc.</t>
  </si>
  <si>
    <t xml:space="preserve">  11. Nguyeãn taéc vaø phöông phaùp ghi nhaän doanh thu</t>
  </si>
  <si>
    <t xml:space="preserve">   - Doanh thu baùn haøng: ñöôïc ghi nhaän theo chuaån möïc keá toaùn soá 14 " Doanh thu vaø thu nhaäp khaùc"</t>
  </si>
  <si>
    <t xml:space="preserve">   - Doanh thu cung caáp dòch vu: ñöôïc ghi nhaän theo chuaån möïc keá toaùn soá 14 " Doanh thu vaø thu nhaäp khaùc"ï</t>
  </si>
  <si>
    <t xml:space="preserve">   - Doanh thu hoaït ñoäng taøi chính: ñöôïc ghi nhaän theo chuaån möïc keá toaùn soá 14 " Doanh thu vaø thu nhaäp khaùc"</t>
  </si>
  <si>
    <t xml:space="preserve">   - Doanh thu hoaït ñoàng xaây döïng</t>
  </si>
  <si>
    <t>Ghi nhaän theo chuaån möïc keá toaùn veà doanh thu</t>
  </si>
  <si>
    <t xml:space="preserve">  12. Nguyeân taéc vaø phöông phaùp ghi nhaän chi phí taøi chính: laø toång chi phí taøi chính phaùt sinh trong kyø</t>
  </si>
  <si>
    <t xml:space="preserve">  13. Nguyeân taùc vaø phöông phaùp ghi nhaän chi phí thueá thu nhaäp doanh nghieäp hieän haønh,</t>
  </si>
  <si>
    <t>chi phí thueá thu nhaäp doanh nghieäp hoaõn laïi</t>
  </si>
  <si>
    <t>Chi phí thueá TNDN hieän haønh ñöôïc xaùc ñònh treân cô sôû thu nhaäp chòu thueá vaø thueá suaát thueá TNDN</t>
  </si>
  <si>
    <t>trong naêm hieän haønh. Chi phí thueá TNDN hoaõn laïi ñöôïc xaùc ñònh treân cô sôû soá cheäch leäch taïm thôøi</t>
  </si>
  <si>
    <t xml:space="preserve">ñöôïc khaáu tröø, soá cheäch leïch taïm thôøi chòu thueá vaø thueá suaát thueá TNDN. Khoâng buø tröø chi phí </t>
  </si>
  <si>
    <t>TNDN hieän haønh vôùi chi phí thueá TNDN hoaõn laïi</t>
  </si>
  <si>
    <t xml:space="preserve">  14. Caùc nghieäp vuï döï phoøng ruûi ro hoái ñoaùi</t>
  </si>
  <si>
    <t xml:space="preserve">  15. Caùc nguyeân taéc vaø phöông phaùp keá toaùn khaùc</t>
  </si>
  <si>
    <t xml:space="preserve">  V. Thoâng tin boå sung cho caùc khoaûn muïc trình baøi trong Baûng caân ñoái keá toaùn </t>
  </si>
  <si>
    <t xml:space="preserve">  01. Tieàn </t>
  </si>
  <si>
    <t xml:space="preserve">     - Tieàn maët</t>
  </si>
  <si>
    <t xml:space="preserve">     - Tieàn gôûi ngaân haøng</t>
  </si>
  <si>
    <t xml:space="preserve">     - Tieàn ñang chuyeån</t>
  </si>
  <si>
    <t xml:space="preserve">  </t>
  </si>
  <si>
    <t>Coäng</t>
  </si>
  <si>
    <t xml:space="preserve">  02. Caùc khoaûn ñaàu tö taøi chính ngaén haïn</t>
  </si>
  <si>
    <t xml:space="preserve">     - Chöùng khoaùn ñaàu tö ngaén haïn</t>
  </si>
  <si>
    <t xml:space="preserve">     - Döï phoøng giaûm giaù ñaàu tö ngaén haïn</t>
  </si>
  <si>
    <t xml:space="preserve">  03. Caùc khoaûn phaûi thu ngaén haïn khaùc</t>
  </si>
  <si>
    <t>01/01/2011</t>
  </si>
  <si>
    <t xml:space="preserve">    - Phaûi thu khaùch haøng</t>
  </si>
  <si>
    <t>- Chi phí thieát keá coâng trình</t>
  </si>
  <si>
    <t xml:space="preserve">    - Phaûi thu veà coå phaàn hoaù</t>
  </si>
  <si>
    <t xml:space="preserve">    - Phaûi thu veà coå töùc vaø lôïi nhuaän ñöôïc chia</t>
  </si>
  <si>
    <t xml:space="preserve">    - Phaûi thu ngöôøi lao ñoäng</t>
  </si>
  <si>
    <t xml:space="preserve">    - Phaûi thu khaùc</t>
  </si>
  <si>
    <t xml:space="preserve">  04. Haøng toàn kho</t>
  </si>
  <si>
    <t xml:space="preserve">     - Haøng mua ñang ñi ñöôøng</t>
  </si>
  <si>
    <t xml:space="preserve">     - Nguyeân lieäu, vaät lieäu</t>
  </si>
  <si>
    <t xml:space="preserve">     - Coâng cuï, duïng cuï</t>
  </si>
  <si>
    <t xml:space="preserve">     - Chi phí SX, KD dôû dang</t>
  </si>
  <si>
    <t xml:space="preserve">     - Thaønh phaåm</t>
  </si>
  <si>
    <t xml:space="preserve">     - Haøng hoaù</t>
  </si>
  <si>
    <t xml:space="preserve">     - Haøng gôûi ñi baùn</t>
  </si>
  <si>
    <t xml:space="preserve">     - Haøng hoaù kho baûo thueá</t>
  </si>
  <si>
    <t xml:space="preserve">     - Haøng hoaù baát ñoäng saûn</t>
  </si>
  <si>
    <t xml:space="preserve"> </t>
  </si>
  <si>
    <t>Coâng giaù goác haøng toàn kho</t>
  </si>
  <si>
    <t xml:space="preserve">  * Giaù trò ghi soå cuûa haøng toàn kho duøng ñeå theá chaáp, caàm coá</t>
  </si>
  <si>
    <t xml:space="preserve">  * Caùc tröôøng hôïp hoaëc söï kieän daãn ñeán phaûi trích theâm</t>
  </si>
  <si>
    <t xml:space="preserve">hoaëc hoaøn nhaäp döï phoøng giaûm giaù haøng toàn kho: </t>
  </si>
  <si>
    <t xml:space="preserve">  05. Thueá vaø caùc khoaûn phaûi thu Nhaø nöôùc</t>
  </si>
  <si>
    <t xml:space="preserve">    + Thueá thu nhaäp doanh nghieäp noäp thöøa</t>
  </si>
  <si>
    <t xml:space="preserve">    + Thueá thu nhaäp caù nhaän noäp thöøa</t>
  </si>
  <si>
    <t xml:space="preserve">  06.Phaûi thu daøi haïn noäi boä</t>
  </si>
  <si>
    <t xml:space="preserve">     - Cho vay daøi haïn noäi boä</t>
  </si>
  <si>
    <t xml:space="preserve">     - ..............................................</t>
  </si>
  <si>
    <t xml:space="preserve">     - Phaûi thu daøi haïn noäi boä khaùc</t>
  </si>
  <si>
    <t xml:space="preserve">  07. Phaûi thu daøi haïn khaùc</t>
  </si>
  <si>
    <t xml:space="preserve">     - Kyù quyõ, kyù cöôïc daøi haïn</t>
  </si>
  <si>
    <t xml:space="preserve">     - Caùc khoaûn tieàn nhaän uyû thaùc </t>
  </si>
  <si>
    <t xml:space="preserve">     - Cho vay khoâng coù laõi</t>
  </si>
  <si>
    <t xml:space="preserve">     - Phaûi thu daøi haïn khaùc</t>
  </si>
  <si>
    <t xml:space="preserve">  08. Taêng, giaûm taøi saûn coá ñònh höõu hình</t>
  </si>
  <si>
    <t>Khoaûn muïc</t>
  </si>
  <si>
    <t xml:space="preserve">Nhaø cöûa, </t>
  </si>
  <si>
    <t>Maùy moùc</t>
  </si>
  <si>
    <t>Phöông tieän</t>
  </si>
  <si>
    <t xml:space="preserve">Thieát bò </t>
  </si>
  <si>
    <t>TCCÑ</t>
  </si>
  <si>
    <t>Toång coäng</t>
  </si>
  <si>
    <t>vaät kieán truùc</t>
  </si>
  <si>
    <t>thieát bò</t>
  </si>
  <si>
    <t xml:space="preserve">vaän taûi </t>
  </si>
  <si>
    <t>duïng cuï</t>
  </si>
  <si>
    <t>khaùc</t>
  </si>
  <si>
    <t>truyeàn daãn</t>
  </si>
  <si>
    <t>quaûn lyù</t>
  </si>
  <si>
    <t>Nguyeân giaù TSCÑ höõu hình</t>
  </si>
  <si>
    <t>Soáù dö ñaàu naêm</t>
  </si>
  <si>
    <t xml:space="preserve"> - Mua trong naêm</t>
  </si>
  <si>
    <t xml:space="preserve"> - Ñaàu tö XDCB hoaøn thaønh</t>
  </si>
  <si>
    <t xml:space="preserve"> - Taêng khaùc</t>
  </si>
  <si>
    <t xml:space="preserve"> - Chuyeån sang BÑS ñaàu tö</t>
  </si>
  <si>
    <t xml:space="preserve"> - Thanh lyù , nhöôïng baùn</t>
  </si>
  <si>
    <t xml:space="preserve"> - Giaûm khaùc</t>
  </si>
  <si>
    <t>Soáù dö cuoái naêm</t>
  </si>
  <si>
    <t>Giaù trò hao moøn luyõ keá</t>
  </si>
  <si>
    <t>Soá dö ñaàu naêm</t>
  </si>
  <si>
    <t xml:space="preserve"> - Khaáu hao trong naêm</t>
  </si>
  <si>
    <t>Soá dö cuoái kyø</t>
  </si>
  <si>
    <t>Giaù trò coøn laïi TSCÑ HH</t>
  </si>
  <si>
    <t xml:space="preserve"> - Taïi ngaøy ñaàu naêm</t>
  </si>
  <si>
    <t xml:space="preserve"> - Taïi ngaøy cuoái kyø</t>
  </si>
  <si>
    <t xml:space="preserve">  - Giaù trò coøn laïi cuoái naêm cuûa TSCÑ höõu hình ñaõ duøng theá chaáp, caàm coá baûo ñaûm caùc khoaûn vay :</t>
  </si>
  <si>
    <t xml:space="preserve">  - Nguyeân giaù TSCÑ cuoái naêm ñaõ khaáu hao heát nhöng vaãn coøn söû duïng</t>
  </si>
  <si>
    <t xml:space="preserve">  - Nguyeân giaù TSCÑ cuoái naêm chôø thanh lyù:</t>
  </si>
  <si>
    <t xml:space="preserve">  -  Caùc cam keát veà vieäc mua, baùn TSCÑ höõu hình coù giaù trò lôùn trong töông lai:</t>
  </si>
  <si>
    <t xml:space="preserve">  - Caùc thay ñoåi khaùc veà TSCÑ höõu hình:</t>
  </si>
  <si>
    <t xml:space="preserve">  09. Taêng, giaûm taøi saûn coá ñònh thueâ taøi chính:</t>
  </si>
  <si>
    <t xml:space="preserve">  10. Taêng, giaûm taøi saûn coá ñònh voâ hình:</t>
  </si>
  <si>
    <t xml:space="preserve">Quyeàn söû </t>
  </si>
  <si>
    <t>Quyeàn</t>
  </si>
  <si>
    <t>Baûn quyeàn</t>
  </si>
  <si>
    <t xml:space="preserve">Phaàn </t>
  </si>
  <si>
    <t>TSCÑ</t>
  </si>
  <si>
    <t xml:space="preserve">Toång </t>
  </si>
  <si>
    <t>duïng</t>
  </si>
  <si>
    <t xml:space="preserve">phaùt </t>
  </si>
  <si>
    <t>baèng</t>
  </si>
  <si>
    <t>meàm maùy</t>
  </si>
  <si>
    <t>voâ</t>
  </si>
  <si>
    <t>coäng</t>
  </si>
  <si>
    <t>ñaát</t>
  </si>
  <si>
    <t>haønh</t>
  </si>
  <si>
    <t>saùng cheá</t>
  </si>
  <si>
    <t>vi tính</t>
  </si>
  <si>
    <t>hình khaùc</t>
  </si>
  <si>
    <t>Nguyeân giaù TSCÑ voâ hình</t>
  </si>
  <si>
    <t xml:space="preserve"> - Taïo ra töø noäi boä d/nghieäp</t>
  </si>
  <si>
    <t xml:space="preserve"> - Taêng do hôïp nhaát KD</t>
  </si>
  <si>
    <t>Soá dö cuoái naêm</t>
  </si>
  <si>
    <t>Giaù trò coøn laïi TSCÑ VH</t>
  </si>
  <si>
    <t xml:space="preserve"> - Taïi ngaøy cuoái naêm</t>
  </si>
  <si>
    <t xml:space="preserve"> 11. Chi phí xaây döïng cô baûn dôû dang:</t>
  </si>
  <si>
    <t xml:space="preserve">  12. Taêng, giaûm baát ñoäng saûn ñaàu tö:</t>
  </si>
  <si>
    <t xml:space="preserve">  13. Ñaàu tö daøi haïn khaùc:</t>
  </si>
  <si>
    <t xml:space="preserve">  - Ñaàu tö traùi phieáu  </t>
  </si>
  <si>
    <t xml:space="preserve">  - Ñaàu tö tín phieáu, kyø phieáu</t>
  </si>
  <si>
    <t xml:space="preserve">  - Cho vay daøi haïn</t>
  </si>
  <si>
    <t xml:space="preserve">  - Ñaàu tö daøi haïn khaùc</t>
  </si>
  <si>
    <t xml:space="preserve">  14. Chi phí traû tröôùc daøi haïn</t>
  </si>
  <si>
    <t xml:space="preserve">  - Chi phí traû tröôùc voû chai</t>
  </si>
  <si>
    <t xml:space="preserve">  - Chi phí traû tröôùc tieàn thueâ kho</t>
  </si>
  <si>
    <t xml:space="preserve">  - Thieát bò oxy</t>
  </si>
  <si>
    <t xml:space="preserve">  15. Vay vaø nôï ngaén haïn</t>
  </si>
  <si>
    <t xml:space="preserve">  - Vay ngaén haïn</t>
  </si>
  <si>
    <t xml:space="preserve">  - Nôï daøi haïn ñeán haïn traû</t>
  </si>
  <si>
    <t xml:space="preserve">  16. Thueá vaø caùc khoaûn phaûi noäp nhaø nöôùc</t>
  </si>
  <si>
    <t xml:space="preserve">  - Thueá GTGT</t>
  </si>
  <si>
    <t xml:space="preserve">  - Thueá tieâu thuï ñaëc bieät</t>
  </si>
  <si>
    <t xml:space="preserve">  - Thueá xuaát, nhaäp khaåu</t>
  </si>
  <si>
    <t xml:space="preserve">  - Thueá TNDN</t>
  </si>
  <si>
    <t xml:space="preserve">  - Thueáâ thu nhaäp caù nhaân</t>
  </si>
  <si>
    <t xml:space="preserve">  - Thueá taøi nguyeân</t>
  </si>
  <si>
    <t xml:space="preserve">  - Thueá nhaø ñaát vaø tieàn thueâ ñaát</t>
  </si>
  <si>
    <t xml:space="preserve">  - Caùc loaïi thueá khaùc</t>
  </si>
  <si>
    <t xml:space="preserve">  - Caùc khoaûn phí, leä phí vaø caùc khoaûn noäp khaùc</t>
  </si>
  <si>
    <t xml:space="preserve">  17. Chi phí phaûi traû</t>
  </si>
  <si>
    <t xml:space="preserve">  - Chi phí söûa chöõa lôùn TSCÑ</t>
  </si>
  <si>
    <t xml:space="preserve">  - Chi phí trong thôøi gian ngöng kinh doanh</t>
  </si>
  <si>
    <t xml:space="preserve">  18. Khoaûn phaûi traû phaûi noäp ngaén haïn khaùc</t>
  </si>
  <si>
    <t xml:space="preserve">  - Taøi saûn thöøa chôø giaûi quyeát</t>
  </si>
  <si>
    <t xml:space="preserve">  - Kinh phí coâng ñoaøn</t>
  </si>
  <si>
    <t xml:space="preserve">  - Baûo hieåm xaõ hoäi</t>
  </si>
  <si>
    <t xml:space="preserve">  - Baûo hieåm y teá</t>
  </si>
  <si>
    <t xml:space="preserve">  - Nhaän kyù quyõ, kyù cöôïc ngaén haïn</t>
  </si>
  <si>
    <t xml:space="preserve">  - Caùc khoaûn phaûi tra,û phaûi noäp khaùc</t>
  </si>
  <si>
    <t xml:space="preserve">  19. Phaûi traû daøi haïn noäi boä </t>
  </si>
  <si>
    <t xml:space="preserve">  20. Caùc khoaûn vay vaø nôï daøi haïn</t>
  </si>
  <si>
    <t xml:space="preserve">   a. Vay daøi haïn</t>
  </si>
  <si>
    <t xml:space="preserve">  - Vay ngaân haøng</t>
  </si>
  <si>
    <t xml:space="preserve">  - Vay ñoái töôïng khaùc</t>
  </si>
  <si>
    <t xml:space="preserve">  - Traùi phieáu phaùt haønh</t>
  </si>
  <si>
    <t xml:space="preserve">   b. Nôï daøi haïn</t>
  </si>
  <si>
    <t xml:space="preserve">  - Thueâ taøi chính</t>
  </si>
  <si>
    <t xml:space="preserve">  - Nôï daøi haïn khaùc</t>
  </si>
  <si>
    <t xml:space="preserve">  21. Taøi saûn thueá thu nhaäp hoaõn laïi vaø thueá thu nhaäp hoaõn laïi phaûi traû</t>
  </si>
  <si>
    <t xml:space="preserve">   a. Taøi saûn thueá thu nhaäp hoaõn laïi</t>
  </si>
  <si>
    <t xml:space="preserve">   - Taøi saûn thueá thu nhaäp hoaõn laïi lieân quan ñeán khoaûn cheäch leäch</t>
  </si>
  <si>
    <t>taïm thôøi ñöôïc khaáu tröø</t>
  </si>
  <si>
    <t xml:space="preserve">   - Taøi saûn thueá thu nhaäp hoaõn laïi lieân quan ñeán khoaûn loã</t>
  </si>
  <si>
    <t xml:space="preserve">      tính thueá  chöa qua söû duïng  </t>
  </si>
  <si>
    <t xml:space="preserve">   - Taøi saûn thueá thu nhaäp hoaõn laïi lieân quan ñeán khoaûn öu ñaõi</t>
  </si>
  <si>
    <t xml:space="preserve">   - Khoaûn hoaøn nhaäp taøi saûn thueá  thu nhaäp hoaõn laïi ñaõ</t>
  </si>
  <si>
    <t xml:space="preserve">     ñöôïc ghi nhaän töø caùc naêm tröôùc</t>
  </si>
  <si>
    <t>Taøi saûn thueá thu nhaäp hoaõn laïi</t>
  </si>
  <si>
    <t xml:space="preserve">  b. Thueá thu nhaäp hoaõn laïi phaûi traû </t>
  </si>
  <si>
    <t xml:space="preserve">    - Thueá thu nhaäp hoaõn laïi phaûi traû phaùt sinh töø caùc khoaûn cheäch leäch </t>
  </si>
  <si>
    <t xml:space="preserve">          taïm thôøi chòu thueá</t>
  </si>
  <si>
    <t xml:space="preserve">    - Khoaûn hoaøn nhaäp thueá thu nhaäp hoaõn laïi phaûi traû ñaõ ñöôïc ghi nhaän </t>
  </si>
  <si>
    <t xml:space="preserve">          töø caùc naêm tröôùc</t>
  </si>
  <si>
    <t xml:space="preserve">    - Thueá thu nhaäp hoaõn laïi phaûi traû</t>
  </si>
  <si>
    <t xml:space="preserve">  22. Voán chuû sôû höõu</t>
  </si>
  <si>
    <t xml:space="preserve">   a- Baûng ñoái chieáu bieán ñoäng cuûa Voán chuû sôû höõu</t>
  </si>
  <si>
    <t>Voán ñaàu tö</t>
  </si>
  <si>
    <t>Thaëng dö</t>
  </si>
  <si>
    <t>Cheäch leäch</t>
  </si>
  <si>
    <t>Quyõ ñaàu</t>
  </si>
  <si>
    <t xml:space="preserve">Quyõ döï </t>
  </si>
  <si>
    <t>Lôïi nhuaän</t>
  </si>
  <si>
    <t>cuûa</t>
  </si>
  <si>
    <t xml:space="preserve">voán </t>
  </si>
  <si>
    <t>ñaùnh giaù</t>
  </si>
  <si>
    <t>tyû giaù</t>
  </si>
  <si>
    <t xml:space="preserve">tö </t>
  </si>
  <si>
    <t>phoøng taøi</t>
  </si>
  <si>
    <t>sau thueá</t>
  </si>
  <si>
    <t>COÄNG</t>
  </si>
  <si>
    <t xml:space="preserve">chuû sôû </t>
  </si>
  <si>
    <t>coå phaàn</t>
  </si>
  <si>
    <t>laïi taøi saûn</t>
  </si>
  <si>
    <t>hoái ñoaùi</t>
  </si>
  <si>
    <t>phaùt trieån</t>
  </si>
  <si>
    <t>chính</t>
  </si>
  <si>
    <t>chöa phaân</t>
  </si>
  <si>
    <t>höõu</t>
  </si>
  <si>
    <t>phoái</t>
  </si>
  <si>
    <t>A</t>
  </si>
  <si>
    <t>Soá dö ñaàu naêm tröôùc</t>
  </si>
  <si>
    <t xml:space="preserve"> - Taêng voán trong naêm tröôùc</t>
  </si>
  <si>
    <t xml:space="preserve"> - Laõi trong naêm tröôùc</t>
  </si>
  <si>
    <t xml:space="preserve"> - Giaûm voán trong naêm tröôùc</t>
  </si>
  <si>
    <t xml:space="preserve"> - Loã trong naêm tröôùc</t>
  </si>
  <si>
    <t xml:space="preserve">Soá dö cuoáiø kyø tröôùc. </t>
  </si>
  <si>
    <t>Soá dö ñaàu kyø naøy</t>
  </si>
  <si>
    <t xml:space="preserve"> - Taêng voán trong naêm nay</t>
  </si>
  <si>
    <t xml:space="preserve"> - Laõi trong naêm nay</t>
  </si>
  <si>
    <t xml:space="preserve"> - Giaûm voán trong naêm nay</t>
  </si>
  <si>
    <t xml:space="preserve"> - Loã trong naêm nay</t>
  </si>
  <si>
    <t>Soá dö cuoái naêm nay</t>
  </si>
  <si>
    <t xml:space="preserve"> b. Chi tieát voán ñaàu tö cuûa chuû sôû höõu</t>
  </si>
  <si>
    <t xml:space="preserve"> - Voán goùp cuûa nhaø nöôùc</t>
  </si>
  <si>
    <t xml:space="preserve"> - Voán goùp cuûa caùc ñoái töôïng khaùc </t>
  </si>
  <si>
    <t>* Giaù trò traùi phieáu ñaõ chuyeån thaønh coå phieáu trong naêm</t>
  </si>
  <si>
    <t>* Soá löôïng coå phieáu quyõ:</t>
  </si>
  <si>
    <t xml:space="preserve"> c. Caùc giao dòch veà voán vôùi caùc chuû sôû höõu vaø phaân phoái coå töùc, chia lôïi nhuaän </t>
  </si>
  <si>
    <t xml:space="preserve">  - Voán ñaàu tö cuûa chuû sôû höõu</t>
  </si>
  <si>
    <t xml:space="preserve">  + Voán goùp ñaàu naêm</t>
  </si>
  <si>
    <t xml:space="preserve">  + Voán goùp taêng trong naêm</t>
  </si>
  <si>
    <t xml:space="preserve">  + Voán goùp giaûm trong naêm</t>
  </si>
  <si>
    <t xml:space="preserve">  + Voán goùp cuoái naêm</t>
  </si>
  <si>
    <t xml:space="preserve">  - Coå töùc, lôïi nhuaän ñaõ chia</t>
  </si>
  <si>
    <t xml:space="preserve">  d. Coå töùc</t>
  </si>
  <si>
    <t xml:space="preserve">  - Coå töùc ñaõ coâng boá sau ngaøy keát thuùc nieân ñoä keá toaùn naêm:</t>
  </si>
  <si>
    <t xml:space="preserve">  + Coå töùc ñaõ coâng boá treân coå phieáu phoå thoâng</t>
  </si>
  <si>
    <t xml:space="preserve">  + Coå töùc ñaõ coâng boá treân coå phieáu öu ñaõi </t>
  </si>
  <si>
    <t xml:space="preserve">  - Coå töùc cuûa coå phieáu öu ñaõi luyõ keá chöa ñöôïc ghi nhaän:</t>
  </si>
  <si>
    <t xml:space="preserve">  ñ Coå phieáu</t>
  </si>
  <si>
    <t xml:space="preserve">  - Soá löôïng coå phieáu ñaêng kyù phaùt haønh</t>
  </si>
  <si>
    <t xml:space="preserve">  - Soá löôïng coå phieáu ñaõ baùn ra coâng chuùng</t>
  </si>
  <si>
    <t xml:space="preserve">  + Coå phieáu phoå thoâng</t>
  </si>
  <si>
    <t xml:space="preserve">  + Coå phieáu öu ñaõi</t>
  </si>
  <si>
    <t xml:space="preserve">  - Soá löôïng coå phieáu ñöôïc mua laïi</t>
  </si>
  <si>
    <t xml:space="preserve">  - Soá löôïng coå phieáu ñang löu haønh</t>
  </si>
  <si>
    <t xml:space="preserve">  * Meänh giaù coå phieáu ñang löu haønh</t>
  </si>
  <si>
    <t xml:space="preserve"> e Caùc quyõ cuûa doanh nghieäp</t>
  </si>
  <si>
    <t xml:space="preserve">   - Quyõ ñaàu tö phaùt trieån</t>
  </si>
  <si>
    <t xml:space="preserve">   - Quyõ döï phoøng taøi chính</t>
  </si>
  <si>
    <t xml:space="preserve">   - Quyõ khaùc thuoäc voán chuû sôû höõu</t>
  </si>
  <si>
    <t xml:space="preserve">  * Muïc ñích trích laäp vaø söû duïng caùc quyõ cuûa doanh nghieäp</t>
  </si>
  <si>
    <t xml:space="preserve">  g  Thu nhaäp vaø chi phí, laõi hoaëc loã ñöôïc ghi nhaän tröïc tieáp vaøo Voán chuû sôû höõu</t>
  </si>
  <si>
    <t xml:space="preserve"> theo qui ñònh caùc chuaån möïc keá toaùn cuï theå</t>
  </si>
  <si>
    <t xml:space="preserve">  23. Nguoàn kinh phí</t>
  </si>
  <si>
    <t xml:space="preserve">  - Nguoàn kinh phí ñöôïc caáp trong naêm</t>
  </si>
  <si>
    <t xml:space="preserve">  - Chi söï nghieäp</t>
  </si>
  <si>
    <t xml:space="preserve">  - Nguoàn kinh phí coøn laïi cuoái kyø</t>
  </si>
  <si>
    <t xml:space="preserve">  24. Taøi saûn thueâ</t>
  </si>
  <si>
    <t xml:space="preserve">  VI. Thoâng tin boå sung cho caùc khoaûn muïc trình baøy trong</t>
  </si>
  <si>
    <t xml:space="preserve">        Baùo caùo keát quaû hoaït ñoäng kinh doanh</t>
  </si>
  <si>
    <t>Ñôn vò tính: ñoàng</t>
  </si>
  <si>
    <t xml:space="preserve">        (Ñôn vò tính: ñoàng)</t>
  </si>
  <si>
    <t xml:space="preserve">  25. Toång doanh thu baùn haøng vaø cung caáp dòch vuï(Maõ soá 01)</t>
  </si>
  <si>
    <t xml:space="preserve">  Trong ñoù:</t>
  </si>
  <si>
    <t xml:space="preserve">  - Toång doanh thu</t>
  </si>
  <si>
    <t xml:space="preserve">  + Doanh thu baùn haøng haøng hoùa</t>
  </si>
  <si>
    <t xml:space="preserve">  + Doanh thu baùn thaønh phaåm</t>
  </si>
  <si>
    <t xml:space="preserve">  + Doanh thu cung caáp dòch vuï</t>
  </si>
  <si>
    <t xml:space="preserve">   +Doanh thu baùn haøng noäi boä</t>
  </si>
  <si>
    <t xml:space="preserve">  26. Caùc khoaûn giaûm tröø doanh thu(Maõ 02)</t>
  </si>
  <si>
    <t xml:space="preserve">  + Chieát khaáu thöông maïi</t>
  </si>
  <si>
    <t xml:space="preserve">  + Giaûm giaù haøng baùn</t>
  </si>
  <si>
    <t xml:space="preserve">  + Haøng baùn bò traû laïi</t>
  </si>
  <si>
    <t xml:space="preserve">  1. Nieân ñoä keá toaùn : Baét ñaàu töø ngaøy 01 thaùng 01 keát thuùc vaøo ngaøy 31 thaùng 12 naêm 2010.</t>
  </si>
  <si>
    <t xml:space="preserve">  - Baûo hieåm thaát nghieäp</t>
  </si>
  <si>
    <t>Voán</t>
  </si>
  <si>
    <t xml:space="preserve">khaùc </t>
  </si>
  <si>
    <t>chuû sôû höõu</t>
  </si>
  <si>
    <t xml:space="preserve">  + Thueá GTGT phaûi noäp (PP töïc tieáp)</t>
  </si>
  <si>
    <t xml:space="preserve">  + thueá tieâu thuï ñaëc bieät</t>
  </si>
  <si>
    <t xml:space="preserve">  + Thueá xuaát khaåu</t>
  </si>
  <si>
    <t xml:space="preserve">  27. Doanh thu thuaàn veà baùn haøng vaø cung caáp dòch vuï(Maõ soá 10)</t>
  </si>
  <si>
    <t>Trong ñoù: + Doanh thu thuaàn trao ñoåi saûn phaåm, haøng hoaù</t>
  </si>
  <si>
    <t xml:space="preserve">                + Doanh thu thuaàn trao ñoåi dòch vuï</t>
  </si>
  <si>
    <t xml:space="preserve">  28. Giaù voán haøng baùn(Maõ soá 11)</t>
  </si>
  <si>
    <t xml:space="preserve">  - Giaù voán cuûa haøng hoaù ñaõ baùn</t>
  </si>
  <si>
    <t xml:space="preserve">  - Giaù voán cuûa thaønh phaåm ñaõ baùn</t>
  </si>
  <si>
    <t xml:space="preserve">  - Giaù voán cuûa dòch vuï ñaõ cung caáp</t>
  </si>
  <si>
    <t xml:space="preserve">  - Giaù trò coøn laïi, chi phí nhöôïng baùn, thanh lyù cuûa BÑS ñaàu tö ñaõ baùn</t>
  </si>
  <si>
    <t xml:space="preserve">  - Chi phí kinh doanh baát ñoäng saûn ñaàu tö</t>
  </si>
  <si>
    <t xml:space="preserve">  - Hao huït, maát maùt haøng toàn kho</t>
  </si>
  <si>
    <t xml:space="preserve">  - Caùc khoaûn chi phí vöôït möùc bình thöôøng</t>
  </si>
  <si>
    <t xml:space="preserve">  - Döï phoøng giaûm giaù haøng toàn kho</t>
  </si>
  <si>
    <t xml:space="preserve">  29. Doanh thu hoaït ñoäng taøi chính(Maõ soá 21)</t>
  </si>
  <si>
    <t xml:space="preserve">  - Laõi tieàn gôûi, tieàn cho vay</t>
  </si>
  <si>
    <t xml:space="preserve">  - Laõi ñaàu tö traùi phieáu, kyø phieáu, tín phieáu</t>
  </si>
  <si>
    <t xml:space="preserve">  - Coå töùc, lôïi nhuaän ñöôïcõ chia</t>
  </si>
  <si>
    <t xml:space="preserve">  - Laõi baùn ngoaïi teä</t>
  </si>
  <si>
    <t xml:space="preserve">  - Laõi cheäch leäch tyû giaù ñaõ thöïc hieän</t>
  </si>
  <si>
    <t xml:space="preserve">  - Laõi cheäch leäch tyû giaù chöa thöïc hieän</t>
  </si>
  <si>
    <t xml:space="preserve">  - Laõi baùn haøng traû chaäm</t>
  </si>
  <si>
    <t xml:space="preserve">  - Doanh thu hoaït ñoäng taøi chính khaùc</t>
  </si>
  <si>
    <t xml:space="preserve">  30. Chi phí taøi chính(Maõ soá 22)</t>
  </si>
  <si>
    <t xml:space="preserve">  - Laõi tieàn vay</t>
  </si>
  <si>
    <t xml:space="preserve">  - Chieát khaáu thanh toaùn, laõi mua haøng traû chaäm</t>
  </si>
  <si>
    <t xml:space="preserve">  - Loã thanh lyù caùc khoaûn ñaàu tö ngaén haïn, daøi haïn</t>
  </si>
  <si>
    <t xml:space="preserve">  - Loã baùn ngoaïi teä</t>
  </si>
  <si>
    <t xml:space="preserve">  - Loã cheäch leäch tyû giaù ñaõ thöïc hieän</t>
  </si>
  <si>
    <t xml:space="preserve">  - Loã cheäch leäch tyû giaù chöa thöïc hieän</t>
  </si>
  <si>
    <t xml:space="preserve">  - Döï phoøng giaûm giaù caùc khoaûn ñaàu tö ngaén haïn, daøi haïn</t>
  </si>
  <si>
    <t xml:space="preserve">  -  Chi phí taøi chính khaùc</t>
  </si>
  <si>
    <t>BAÛNG CAÂN ÑOÁI KEÁ TOAÙN</t>
  </si>
  <si>
    <t xml:space="preserve">  31. Chi phí thueá thu nhaäp doanh nghieäp hieän haønh(Maõ soá 51)</t>
  </si>
  <si>
    <t xml:space="preserve">  - Chi phí thueá thu nhaäp doanh nghieäp tính treân thu nhaäp chòu thueá naêm hieän haønh</t>
  </si>
  <si>
    <t xml:space="preserve">  - Ñieàu chænh chi phí thueá thu nhaäp doanh nghieäp cuûa caùc naêm tröôùc vaøo chi </t>
  </si>
  <si>
    <t xml:space="preserve">   phí thueá thu nhaäp hieän haønh naêm nay</t>
  </si>
  <si>
    <t xml:space="preserve">  - Toång chi phí thueá thu nhaäp doanh nghieäp hieän haønh</t>
  </si>
  <si>
    <t xml:space="preserve">  32. Chi phí thueá thu nhaäp doanh nghieäp hoaõn laïi(Maõ soá 52)</t>
  </si>
  <si>
    <t xml:space="preserve">  - Chi phí thueá thu nhaäp doanh nghieäp hoaõn laïi phaùt sinh töø caùc khoaûn </t>
  </si>
  <si>
    <t xml:space="preserve">    cheäch leäch taïm thôøi phaûi chòu thueá</t>
  </si>
  <si>
    <t xml:space="preserve">  - Chi phí thueá thu nhaäp doanh nghieäp hoaõn laïi phaùt sinh töø vieäc hoaøn nhaäp</t>
  </si>
  <si>
    <t xml:space="preserve">   taøi saûn thueá thu nhaäp hoaõn laïi</t>
  </si>
  <si>
    <t xml:space="preserve">  - Thu nhaäp thueá thu nhaäp doanh nghieäp hoaõn laïi phaùt sinh töø caùc khoaûn cheäch leäch</t>
  </si>
  <si>
    <t xml:space="preserve">    taïm thôøi ñöôïc khaáu tröø</t>
  </si>
  <si>
    <t xml:space="preserve">  - Thu nhaäp thueá thu nhaäp doanh nghieäp hoaõn laïi phaùt sinh töø caùc khoaûn </t>
  </si>
  <si>
    <t xml:space="preserve">    loã tính thueá vaø öu ñaõi thueá chöa söû duïng</t>
  </si>
  <si>
    <t xml:space="preserve">  - Thu nhaäp thueá thu nhaäp doanh nghieäp hoaõn laïi phaùt sinh töø vieäc hoaøn nhaäp</t>
  </si>
  <si>
    <t xml:space="preserve">     thueá thu nhaäp hoaõn laïi phaûi traû</t>
  </si>
  <si>
    <t xml:space="preserve">  - Toång chi phí thueá thu nhaäp doanh nghieäp hoaõn laïi</t>
  </si>
  <si>
    <t xml:space="preserve">  33. Chi phí saûn xuaát kinh doanh theo yeáu toá</t>
  </si>
  <si>
    <t xml:space="preserve">         - Chi phí nguyeãn lieäu, vaät lieäu</t>
  </si>
  <si>
    <t xml:space="preserve">         - Chi phí nhaân coâng</t>
  </si>
  <si>
    <t xml:space="preserve">         - Chi phí khaáu hao TSCÑ</t>
  </si>
  <si>
    <t xml:space="preserve">         - Chi phí dòch vuï mua ngoaøi</t>
  </si>
  <si>
    <t xml:space="preserve">         - Chi phí khaùc baèng tieàn</t>
  </si>
  <si>
    <t xml:space="preserve">         Baùo caùo löu chuyeån tieàn teä</t>
  </si>
  <si>
    <t xml:space="preserve">  VII. Nhöõng thoâng tin khaùc</t>
  </si>
  <si>
    <t xml:space="preserve">Ngöôøi laäp bieåu                        </t>
  </si>
  <si>
    <t xml:space="preserve">                                 Keá toaùn tröôûng</t>
  </si>
  <si>
    <t>Traàn Thò Thanh Taâm</t>
  </si>
  <si>
    <t xml:space="preserve">                          Leâ Hoaøng Kha</t>
  </si>
  <si>
    <t xml:space="preserve">Traàn Thò Thanh Taâm                          </t>
  </si>
  <si>
    <t>Thaùi Minh Thuyeát</t>
  </si>
  <si>
    <t>Leâ Hoaøng Kha</t>
  </si>
  <si>
    <t xml:space="preserve">                    CAÙC CHÆ TIEÂU NGOAØI BAÛNG CAÂN ÑOÁI KEÁ TOAÙN</t>
  </si>
  <si>
    <t>Thuyeát minh</t>
  </si>
  <si>
    <t>Soá cuoái quyù</t>
  </si>
  <si>
    <t>Soá ñaàu naêm</t>
  </si>
  <si>
    <t>1. Taøi saûn thueâ ngoaøi</t>
  </si>
  <si>
    <t>2. Vaät tö, haøng hoaù nhaän giöõ hoä, nhaän gia coâng</t>
  </si>
  <si>
    <t>3. Haøng hoaù nhaän baùn hoä, nhaän kyù göûi, kyù cöôïc</t>
  </si>
  <si>
    <t>4. Nôï khoù ñoøi ñaõ xöû lyù</t>
  </si>
  <si>
    <t>5. Ngoaïi teä caùc loaïi(USD)</t>
  </si>
  <si>
    <t>6. Döï toaùn chi söï nghieäp</t>
  </si>
  <si>
    <t xml:space="preserve">                  Toång Giaùm ñoác</t>
  </si>
  <si>
    <t xml:space="preserve">              Thaùi Minh Thuyeát</t>
  </si>
  <si>
    <t xml:space="preserve">                                        taïi ngaøy 31 thaùng 11 naêm 2009</t>
  </si>
  <si>
    <t xml:space="preserve">                                                                  Ñôn vò tính: ñoàng</t>
  </si>
  <si>
    <t xml:space="preserve">   Ngöôøi laäp bieåu                                 Keá toaùn tröôûng</t>
  </si>
  <si>
    <t xml:space="preserve">Traán Thò Thanh Taâm                         Leâ Hoaøng Kha </t>
  </si>
  <si>
    <t xml:space="preserve">BAÙO CAÙO LÖU CHUYEÅN TIEÀN TEÄ </t>
  </si>
  <si>
    <t>(Theo phöông phaùp tröïc tieáp)</t>
  </si>
  <si>
    <t xml:space="preserve">                     Ñôn vò tính: Ñoàng</t>
  </si>
  <si>
    <t xml:space="preserve">  Ngöôøi laäp bieåu                                              Keá toaùn tröôûng</t>
  </si>
  <si>
    <t xml:space="preserve">  1. Hình thöùc sôû höõu voán : Coâng ty coå phaàn.</t>
  </si>
  <si>
    <t xml:space="preserve">  4. Ñaëc ñieåm hoaït ñoäng cuûa doanh nghieäp trong naêm taøi chính coù aûnh höôûng ñeán baùo caùo taøi chính : Khoâng.</t>
  </si>
  <si>
    <t xml:space="preserve">  2. Ñôn vò tieàn teä söû duïng trong  keá toaùn : ñoàng Vieät Nam(VNÑ).</t>
  </si>
  <si>
    <t xml:space="preserve">  3. Hình thöùc keá toaùn aùp duïng : Chöùng töø ghi soå treân maùy vi tính.</t>
  </si>
  <si>
    <t xml:space="preserve">  IV. Caùc chính saùch keá toaùn aùp duïng</t>
  </si>
  <si>
    <t xml:space="preserve">  1. Nguyeân taéc ghi nhaän caùc khoaûn tieàn vaø caùc khoaûn töông ñöông tieàn : </t>
  </si>
  <si>
    <t>THUYEÁT MINH</t>
  </si>
  <si>
    <t>SOÁ CUOÁI QUYÙ</t>
  </si>
  <si>
    <t xml:space="preserve"> 11. Quỹ khen thưởng phuùc lôïi</t>
  </si>
  <si>
    <t>1. Nguoàn kinh phí</t>
  </si>
  <si>
    <t xml:space="preserve">2. Nguoàn kinh phí ñaõ hình thaønh </t>
  </si>
  <si>
    <t xml:space="preserve"> 8. Doanh thu chöa thöïc hieän</t>
  </si>
  <si>
    <t xml:space="preserve"> 9. Quyõ phaùt trieån khoa hoïc vaø coâng ngheä</t>
  </si>
  <si>
    <t>10. Lôïi nhuaän sau thueá chöa phaân phoái</t>
  </si>
  <si>
    <t>11. Nguoàn voán ñaàu tö XDCB</t>
  </si>
  <si>
    <t>12. Quyõ hoã trôï saép xeáp doanh nghieäp</t>
  </si>
  <si>
    <t xml:space="preserve">  + Doanh thu khaùc</t>
  </si>
  <si>
    <t xml:space="preserve">  - Quyeàn söû duïng ñaát Nhaø maùy xi maêng Caàn Thô - Haäu Giang</t>
  </si>
  <si>
    <t xml:space="preserve">  3. Ngaønh ngheà kinh doanh : Saûn xuaát kinh doanh vaät lieäu xaây döïng, xi maêng PCB30 vaø PCB40. Xuaát khaåu</t>
  </si>
  <si>
    <t>15/2006/QÑ-BTC ngaøy 20/03/2006 cuûa Boä Tröôûng Boä Taøi Chính Vieät Nam</t>
  </si>
  <si>
    <t xml:space="preserve">  1. Cheá ñoä keá toaùn aùp duïng : Coâng ty aùp duïng cheá ñoä keá toaùn Vieät nam ban haønh theo Quyeát ñònh soá: </t>
  </si>
  <si>
    <t>Taøi saûn coá ñònh ñöôïc theå hieän theo nguyeân giaù tröø ñi giaù trò hao moøn luõy keá. Nguyeân giaù taøi saûn coá ñònh bao goàm giaù mua vaø nhöõng chi phí coù lieân quan tröïc tieáp ñeán vieäc ñöa taøi saûn vaøo hoaït ñoäng nhö döï kieán. Caùc khoaûn chi phí phaùt sinh sau khi taøi saûn coá ñònh höõu hình ñaõ hoaït ñoäng nhö chi phí söûa chöõa, baûo haønh vaø ñaïi tu thöôøng ghi nhaän vaøo baùo caùo hoaït ñoäng kinh doanh taïi thôøi ñieåm phaùt sinh chi phí. Trong tröôøng hôïp caùc khoaûn chi phí naøy theå hieän roõ seõ mang laïi theâm lôïi ích kinh teá trong töông lai töø vieäc söû duïng taøi saûn coá ñònh höõu hình vöôït treân traïng thaùi hoaït ñoäng ñöôïc ñaùnh giaù ban ñaàu thì caùc chi phí naøy ñöôïc voán hoùa nhö moät khoaûn nguyeân giaù taêng theâm cuûa taøi saûn coá ñònh höõu hình. Khi taøi saûn ñöôïc baùn hay thanh lyù, nguyeân giaù vaø giaù trò hao moøn luõy keá ñöôïc xoùa soå vaø baát kyø caùc khoaûn laõi loã naøo phaùt sinh do thanh lyù taøi saûn ñeàu ñöôïc haïch toaùn vaøo baùo caùo keát quaû hoaït ñoäng kinh doanh.</t>
  </si>
  <si>
    <t>Phöông phaùp khaáu hao taøi saûn coá ñònh: khaáu hao ñöôïc ghi nhaän theo phöông phaùp ñöôøng thaúng döïa treân thôøi gian höõu duïng öôùc tính cuûa caùc taøi saûn trong phaïm vi Quyeát ñònh 206/2003/QÑ/BTC ngaøy 12/12/2003 cuûa Boä Taøi Chính</t>
  </si>
  <si>
    <t>Thôøi gian höõu duïng öôùc tính cho caùc nhoùm taøi saûn nhö sau:</t>
  </si>
  <si>
    <t>Nhaø xöôûng, vaät kieán truùc</t>
  </si>
  <si>
    <t>06 naêm</t>
  </si>
  <si>
    <t>Maùy moùc, thieát bò</t>
  </si>
  <si>
    <t>Phöông tieän vaän taûi, truyeàn daãn</t>
  </si>
  <si>
    <t>Taøi saûn coá ñònh khaùc</t>
  </si>
  <si>
    <t>05 naêm</t>
  </si>
  <si>
    <t>Coâng ty Coå phaàn Xi Maêng Caàn Thô ñöôïc thaønh laäp theo giaáy chöùng nhaän ñaêng kyù kinh doanh vaø ñaêng kyù thueá Coâng ty Coå phaàn soá 1800553319 do Sôû Keá hoaïch vaø Ñaàu tö Thaønh phoá Caàn Thô caáp laàn ñaàu ngaøy 22/4/2004. Ñaêng kyù caáp laïi vaø thay ñoåi laàn thöù 15 ngaøy 11/01/2010.</t>
  </si>
  <si>
    <t xml:space="preserve">  BAÛN THUYEÁT MINH BAÙO CAÙO TAØI CHÍNH GIÖÕA NIEÂN ÑOÄ</t>
  </si>
  <si>
    <t>Cty CP Khoaùng Saûn Vaø Xi Maêng Caàn Thô</t>
  </si>
  <si>
    <t>Vaøo ngaøy laäp baùo caùo naøy, Coâng ty Coå phaàn Xi Maêng Caàn Thô ñaõ thay ñoåi teân thaønh Coâng ty Coå phaàn Khoaùng saûn vaø Xi Maêng Caàn Thô theo giaáy chöùng nhaän ñaêng kyù Doanh nghieäp Coâng ty Coå phaàn soá 1800553319 ñaêng kyù caáp laïi vaø thay ñoåi laàn 16 ngaøy 06 thaùng 8 naêm 2010.</t>
  </si>
  <si>
    <t>- Kinh doanh saûn xuaát xi maêng, hôi kyõ ngheä, ñoùng taøu, gia coâng ñoùng taøu, dòch vuï vaän chuyeån.</t>
  </si>
  <si>
    <t xml:space="preserve">  2. Lónh vöïïc kinh doanh :</t>
  </si>
  <si>
    <t xml:space="preserve">Saûn xuaát kinh doanh: vaät lieäu xaây döïng, xi maêng PCB30 vaø PCB40 theo TCVN 6260: 1997. Xuaát khaåu xi maêng caùc loaïi. Nhaäp khaåu: thieát bò phuï tuøng thay theá, clinker, thaïch cao phuïc vuï saûn xuaát xi maêng, haït nhöïa PP, PE vaø caùc loaïi giaáy laøm voû bao xi maêng. Vaän taûi haøng hoùa ñöôøng thuûy vaø ñöôøng boä. Xaây döïng daân duïng. Ñaàu tö xaây döïng kinh doanh haï taàng khu daân cö. Kinh doanh baát ñoäng saûn. </t>
  </si>
  <si>
    <t xml:space="preserve"> Saûn xuaát kinh doanh hôi kyõ ngheä. Kinh doanh xaêng, daàu, gas, khí ñoát (hoaït ñoäng phaûi coù giaáy chöùng nhaän ñuû ñieàu kieän cuûa Sôû Coâng Thöông), nhôùt.</t>
  </si>
  <si>
    <t xml:space="preserve">Ñaàu tö troàng, khai thaùc vaø cheá bieán caùc saûn phaåm töø caây coâng, noâng nghieäp. Ñoùng môùi vaø söûa chöõa taøu thuyeàn. Khai thaùc kinh doanh, xuaát nhaäp khaåu khoaùng saûn (hoaït ñoäng phaûi coù giaáy pheùp cuûa cô quan coù thaåm quyeàn). Saûn xuaát kinh doanh phoâi theùp, theùp, quaëng saét vaø sôn caùc loaïi. Saûn xuaát kinh doanh: traøng thaïch (Feslpat), ñaù Granite nhaân taïo, thaïch anh, gaïch Block, gaïch caùc loaïi. Khai thaùc kinh doanh caùt, ñaù xaây döïng (hoaït ñoäng phaûi coù giaáy pheùp cuûa cô quan coù thaåm quyeàn). </t>
  </si>
  <si>
    <t xml:space="preserve">Ñaàu tö taøi chính. </t>
  </si>
  <si>
    <t>Boác dôõ haøng hoùa. Tö vaán thieát keá keát caáu coâng trình daân duïng caáp IV. Tö vaán laäp döï aùn xaây döïng. Mua baùn voû chai, vaät tö, phuï tuøng thieát bò hôi kyõ ngheä caùc loaïi. Kinh doanh que haøn kyõ thuaät, thieát bò cô khí. Saûn xuaát kinh doanh beâ toâng töôi, beâ toâng ñuùc saün.</t>
  </si>
  <si>
    <t xml:space="preserve">     Ngöôøi laäp bieåu                              Keá toùan tröôûng</t>
  </si>
  <si>
    <t xml:space="preserve">                               TOÅNG GIAÙM ÑOÁC</t>
  </si>
  <si>
    <t xml:space="preserve">Traøn Thò Thanh Taâm                                    Leâ Hoøang Kha </t>
  </si>
  <si>
    <t xml:space="preserve">                                     Thái Minh Thuyết</t>
  </si>
  <si>
    <t>caùc khoaûn ñaàu tö ngaén haïn coù thôøi haïn ñaùo haïn khoâng quaù 3 thaùng keå töø ngaøy mua khoaûn ñaàu tö ñoù.</t>
  </si>
  <si>
    <t xml:space="preserve">  Tieàn goàm : tieàn maët, tieàn göûi ngaân haøng, tieàn ñang chuyeån ñöôïc ghi nhaän vaø laäp baùo caùo theo ñoàng Vieät Nam,</t>
  </si>
  <si>
    <t xml:space="preserve">        . Theo tyû giaù giao dòch thöïc teá cuûa ngaân haøng môû taøi khoaûn taïi thôøi ñieåm nghieäp vuï kinh teá phaùt sinh</t>
  </si>
  <si>
    <t xml:space="preserve">  - Nguyeân taéc ghi nhaän haøng toàn kho : ghi nhaän theo giaù thöïc teá.</t>
  </si>
  <si>
    <t xml:space="preserve">  2. Nguyeân taéc ghi nhaän haøng toàn kho :</t>
  </si>
  <si>
    <t xml:space="preserve">  - Phöông phaùp tính giaù trò haøng toàn kho : Bình quaân gia quyeàn.</t>
  </si>
  <si>
    <t xml:space="preserve">  - Phuông phaùp haïch toaùn haøng toàn kho : Keâ khai thöôøng xuyeân.</t>
  </si>
  <si>
    <t xml:space="preserve">  - Laäp döï phoøng giaûm giaù haøng toàn kho : Khoâng coù.</t>
  </si>
  <si>
    <t xml:space="preserve">  - Nguyeân taéc ghi nhaänTSCÑ (höõu hình, voâ hình, thueâ taøi chính) : Nguyeân giaù,  hao moøn luyõ keá, giaù trò coøn laïi.</t>
  </si>
  <si>
    <t xml:space="preserve">  - Phöông phaùp khaáu hao TSCÑ (höõu hình, voâ hình, thueâ taøi chính) :</t>
  </si>
  <si>
    <t xml:space="preserve">    Nguyeân giaù bao goàm : giaù mua vaø caùc chi phí lieân quan ñeán vieäc ñöa taøi saûn vaøo söû duïng.</t>
  </si>
  <si>
    <t xml:space="preserve">       . Söû duïng phöông phaùp khaáu hao ñöôøng thaúng.</t>
  </si>
  <si>
    <t xml:space="preserve">       . Thôøi gian khaáu hao aùp duïng theo Quyeát ñònh soá 203/2009/TT-BTC ngaøy 20/10/2009 cuûa Boä taøi chính.</t>
  </si>
  <si>
    <t xml:space="preserve">  4. Nguyeân taéc ghi nhaän vaø khaáu hao baát ñoäng saûn ñaàu tö :</t>
  </si>
  <si>
    <t xml:space="preserve">   - Nguyeân taéc ghi nhaän lôïi nhuaän chöa phaân phoái : Lôïi nhuaän sau thueá chöa phaân phoái phaûn aùnh</t>
  </si>
  <si>
    <t xml:space="preserve">  10. Nguyeãn taéc ghi nhaän voán chuû sôû höõu :</t>
  </si>
  <si>
    <t xml:space="preserve">      * Voán ñaàu tö cuûa chuû sôû höõu : ñöôïc ghi nhaän theo soá voán thöïc goùp cuûa chuû sôû höõu</t>
  </si>
  <si>
    <t>Theo giaáy chöùng nhaän ñaàu tö, voán ñaêng kyù cuûa Coâng ty laø :</t>
  </si>
  <si>
    <t xml:space="preserve">     - Voán ñaàu tö : </t>
  </si>
  <si>
    <t xml:space="preserve">     - Voán ñieàu leä : </t>
  </si>
  <si>
    <t xml:space="preserve">     - Ñaàu tö ngaén haïn</t>
  </si>
  <si>
    <t>ñaûm baûo caùc khoaûn nôï phaûi traû :</t>
  </si>
  <si>
    <t xml:space="preserve">  * Giaù trò hoaøn nhaäp döï phoøng giaûm giaù haøng toàn kho trong naêm :</t>
  </si>
  <si>
    <t>Soáù dö cuoái quyù</t>
  </si>
  <si>
    <t xml:space="preserve">  - Ñaàu tö coå phieáu Cty Cosevco 6</t>
  </si>
  <si>
    <t xml:space="preserve">  - Traû tröôùc naép ñaäy xaø lan</t>
  </si>
  <si>
    <t xml:space="preserve">  - Traû tröôùc ñoùng taøu</t>
  </si>
  <si>
    <t>COÂNG TY COÅ PHAÀN XI MAÊNG CAÀN THÔ</t>
  </si>
  <si>
    <t xml:space="preserve">                 BAÛNG CAÂN ÑOÁI KEÁ TOAÙN</t>
  </si>
  <si>
    <t>TAØI SAÛN</t>
  </si>
  <si>
    <t xml:space="preserve">TAØI SAÛN </t>
  </si>
  <si>
    <t xml:space="preserve">NGUOÀN VOÁN </t>
  </si>
  <si>
    <t>I. Nôï ngaén haïn</t>
  </si>
  <si>
    <t>II. Nôï daøi haïn</t>
  </si>
  <si>
    <t>IV. Haøng toàn kho</t>
  </si>
  <si>
    <t>daøi haïn</t>
  </si>
  <si>
    <t>TOÅNG COÄNG TAØI SAÛN</t>
  </si>
  <si>
    <t>TOÅNG COÄNG NGUOÀN VOÁN</t>
  </si>
  <si>
    <t>LAÄP BIEÅU</t>
  </si>
  <si>
    <t xml:space="preserve">                                                                  KEÁ TOAÙN TRÖÔÛNG</t>
  </si>
  <si>
    <t>QL 80 - Thôùi Thuaän - Thoát Noát - TP. Caàn Thô</t>
  </si>
  <si>
    <t>A. TAØI SAÛN NGAÉN HAÏN</t>
  </si>
  <si>
    <t>I.Tieàn vaø caùc khoaûn töông ñöông tieàn</t>
  </si>
  <si>
    <t xml:space="preserve"> 1. Tieàn</t>
  </si>
  <si>
    <t xml:space="preserve"> 2. Caùc khoaûn töông ñöông tieàn</t>
  </si>
  <si>
    <t>II. Caùc khoaûn ñaàu tö taøi chính ngaén haïn</t>
  </si>
  <si>
    <t xml:space="preserve"> 1. Ñaàu tö ngaén haïn</t>
  </si>
  <si>
    <t xml:space="preserve"> 2. Döï phoøng giaûm giaù chöùng khoaùn</t>
  </si>
  <si>
    <t xml:space="preserve"> 1. Phaûi thu khaùch haøng</t>
  </si>
  <si>
    <t xml:space="preserve"> 2. Traû tröôùc cho ngöôøi baùn</t>
  </si>
  <si>
    <t xml:space="preserve"> 4. Phaûi thu theo tieán ñoä keá hoaïch</t>
  </si>
  <si>
    <t>hôp ñoàng xaây döng</t>
  </si>
  <si>
    <t xml:space="preserve"> 5. Caùc khoaûn phaûi thu khaùc</t>
  </si>
  <si>
    <t xml:space="preserve"> 1. Haøng toàn kho</t>
  </si>
  <si>
    <t>V. Taøi saûn ngaén haïn khaùc</t>
  </si>
  <si>
    <t xml:space="preserve"> 1. Chi phí traû tröôùc ngaén haïn</t>
  </si>
  <si>
    <t>B. TAØI SAÛN DAØI HAÏN</t>
  </si>
  <si>
    <t>I. Caùc khoaûn phaûi thu daøi haïn</t>
  </si>
  <si>
    <t xml:space="preserve"> 1. Phaûi thu daøi haïn cuûa khaùch haøng</t>
  </si>
  <si>
    <t>II. Taøi saûn coá ñònh</t>
  </si>
  <si>
    <t xml:space="preserve"> 1. Taøi saûn coá ñònh höõu hình</t>
  </si>
  <si>
    <t xml:space="preserve"> - Nguyeân giaù</t>
  </si>
  <si>
    <t xml:space="preserve"> - Giaù trò hao moøn luyõ keá(*)</t>
  </si>
  <si>
    <t xml:space="preserve"> 2. Taøi saûn coá ñònh thueâ taøi chính</t>
  </si>
  <si>
    <t xml:space="preserve"> 3.Taøi saûn coá ñònh voâ hình</t>
  </si>
  <si>
    <t xml:space="preserve"> 4. Chi phí xaây döïng cô baûn</t>
  </si>
  <si>
    <t>dôû dang</t>
  </si>
  <si>
    <t>III. Baát ñoäng saûn ñaàu tö</t>
  </si>
  <si>
    <t xml:space="preserve">IV. Caùc khoaûn ñaàu tö taøi chính </t>
  </si>
  <si>
    <t xml:space="preserve"> 2. Ñaàu tö vaøo coâng ty</t>
  </si>
  <si>
    <t>lieän keát, lieân doanh</t>
  </si>
  <si>
    <t xml:space="preserve"> 3. Ñaàu tö daøi haïn khaùc</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</si>
</sst>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_);_(* \(#,##0\);_(* &quot;-&quot;??_);_(@_)"/>
    <numFmt numFmtId="173" formatCode="00000"/>
    <numFmt numFmtId="174" formatCode="_(* #,##0_);_(* \(#,##0\);_(* &quot;&quot;_);_(@_)"/>
  </numFmts>
  <fonts count="50">
    <font>
      <sz val="10"/>
      <name val="Arial"/>
      <family val="0"/>
    </font>
    <font>
      <b/>
      <sz val="11"/>
      <name val="VNI-Times"/>
      <family val="0"/>
    </font>
    <font>
      <b/>
      <sz val="12"/>
      <name val="VNI-Times"/>
      <family val="0"/>
    </font>
    <font>
      <b/>
      <sz val="19"/>
      <name val="VNI-Times"/>
      <family val="0"/>
    </font>
    <font>
      <b/>
      <sz val="10"/>
      <name val="VNI-Palatin"/>
      <family val="0"/>
    </font>
    <font>
      <sz val="10"/>
      <name val="VNI-Palatin"/>
      <family val="0"/>
    </font>
    <font>
      <i/>
      <sz val="10"/>
      <name val="VNI-Palatin"/>
      <family val="0"/>
    </font>
    <font>
      <b/>
      <sz val="9"/>
      <name val="VNI-Palatin"/>
      <family val="0"/>
    </font>
    <font>
      <sz val="9"/>
      <name val="VNI-Palatin"/>
      <family val="0"/>
    </font>
    <font>
      <sz val="8"/>
      <name val="Arial"/>
      <family val="0"/>
    </font>
    <font>
      <b/>
      <i/>
      <sz val="13"/>
      <name val="Times New Roman"/>
      <family val="1"/>
    </font>
    <font>
      <sz val="10"/>
      <name val=".vntime"/>
      <family val="2"/>
    </font>
    <font>
      <b/>
      <sz val="14"/>
      <name val="VNI-Palatin"/>
      <family val="0"/>
    </font>
    <font>
      <b/>
      <sz val="11"/>
      <name val="VNI-Palatin"/>
      <family val="0"/>
    </font>
    <font>
      <b/>
      <sz val="12"/>
      <name val="VNI-Palatin"/>
      <family val="0"/>
    </font>
    <font>
      <b/>
      <sz val="10"/>
      <name val=".VnTime"/>
      <family val="2"/>
    </font>
    <font>
      <sz val="11"/>
      <name val="VNI-Palatin"/>
      <family val="0"/>
    </font>
    <font>
      <sz val="11"/>
      <name val=".VnTime"/>
      <family val="2"/>
    </font>
    <font>
      <sz val="10"/>
      <name val="VNI-Times"/>
      <family val="0"/>
    </font>
    <font>
      <b/>
      <sz val="15"/>
      <name val="VNI-Palatin"/>
      <family val="0"/>
    </font>
    <font>
      <i/>
      <sz val="11"/>
      <name val="VNI-Palatin"/>
      <family val="0"/>
    </font>
    <font>
      <b/>
      <i/>
      <sz val="10"/>
      <name val="VNI-Palatin"/>
      <family val="0"/>
    </font>
    <font>
      <b/>
      <i/>
      <sz val="12"/>
      <name val="VNI-Times"/>
      <family val="0"/>
    </font>
    <font>
      <sz val="10"/>
      <name val="VNI-Univer"/>
      <family val="0"/>
    </font>
    <font>
      <sz val="9"/>
      <color indexed="53"/>
      <name val="VNI-Palatin"/>
      <family val="0"/>
    </font>
    <font>
      <sz val="12"/>
      <name val="VNI-Palatin"/>
      <family val="0"/>
    </font>
    <font>
      <i/>
      <sz val="12"/>
      <name val="Arial"/>
      <family val="2"/>
    </font>
    <font>
      <sz val="9"/>
      <name val="Arial"/>
      <family val="2"/>
    </font>
    <font>
      <b/>
      <sz val="9"/>
      <name val="Arial"/>
      <family val="2"/>
    </font>
    <font>
      <sz val="12"/>
      <name val="Arial"/>
      <family val="0"/>
    </font>
    <font>
      <b/>
      <sz val="10"/>
      <name val="VNI-Times"/>
      <family val="0"/>
    </font>
    <font>
      <sz val="11"/>
      <name val="Arial"/>
      <family val="0"/>
    </font>
    <font>
      <b/>
      <sz val="12"/>
      <name val="Times New Roman"/>
      <family val="1"/>
    </font>
    <font>
      <b/>
      <i/>
      <sz val="10"/>
      <name val="VNI-Times"/>
      <family val="0"/>
    </font>
    <font>
      <b/>
      <sz val="10"/>
      <name val="Times New Roman"/>
      <family val="1"/>
    </font>
    <font>
      <b/>
      <i/>
      <sz val="10"/>
      <name val="Times New Roman"/>
      <family val="1"/>
    </font>
    <font>
      <sz val="10"/>
      <color indexed="8"/>
      <name val="VNI-Palatin"/>
      <family val="0"/>
    </font>
    <font>
      <b/>
      <sz val="10"/>
      <color indexed="8"/>
      <name val="VNI-Palatin"/>
      <family val="0"/>
    </font>
    <font>
      <b/>
      <i/>
      <u val="single"/>
      <sz val="10"/>
      <color indexed="8"/>
      <name val="VNI-Times"/>
      <family val="0"/>
    </font>
    <font>
      <b/>
      <sz val="10"/>
      <color indexed="10"/>
      <name val="Times New Roman"/>
      <family val="1"/>
    </font>
    <font>
      <b/>
      <sz val="10"/>
      <color indexed="8"/>
      <name val="VNI-Times"/>
      <family val="0"/>
    </font>
    <font>
      <i/>
      <sz val="10"/>
      <color indexed="8"/>
      <name val="Arial"/>
      <family val="2"/>
    </font>
    <font>
      <b/>
      <sz val="9"/>
      <name val="VNI-Times"/>
      <family val="0"/>
    </font>
    <font>
      <sz val="10"/>
      <color indexed="8"/>
      <name val=".VnTime"/>
      <family val="2"/>
    </font>
    <font>
      <i/>
      <sz val="10"/>
      <color indexed="8"/>
      <name val=".VnTime"/>
      <family val="2"/>
    </font>
    <font>
      <sz val="12"/>
      <color indexed="8"/>
      <name val="VNI-Palatin"/>
      <family val="0"/>
    </font>
    <font>
      <sz val="10"/>
      <color indexed="10"/>
      <name val="VNI-Palatin"/>
      <family val="0"/>
    </font>
    <font>
      <b/>
      <sz val="10"/>
      <color indexed="10"/>
      <name val="VNI-Palatin"/>
      <family val="0"/>
    </font>
    <font>
      <i/>
      <sz val="10"/>
      <color indexed="8"/>
      <name val="VNI-Palatin"/>
      <family val="0"/>
    </font>
    <font>
      <sz val="10"/>
      <color indexed="8"/>
      <name val="VNI-Timfani"/>
      <family val="0"/>
    </font>
  </fonts>
  <fills count="3">
    <fill>
      <patternFill/>
    </fill>
    <fill>
      <patternFill patternType="gray125"/>
    </fill>
    <fill>
      <patternFill patternType="solid">
        <fgColor indexed="9"/>
        <bgColor indexed="64"/>
      </patternFill>
    </fill>
  </fills>
  <borders count="48">
    <border>
      <left/>
      <right/>
      <top/>
      <bottom/>
      <diagonal/>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color indexed="63"/>
      </bottom>
    </border>
    <border>
      <left style="thin"/>
      <right style="thin"/>
      <top>
        <color indexed="63"/>
      </top>
      <bottom style="dotted"/>
    </border>
    <border>
      <left style="thin"/>
      <right>
        <color indexed="63"/>
      </right>
      <top style="thin"/>
      <bottom>
        <color indexed="63"/>
      </bottom>
    </border>
    <border>
      <left>
        <color indexed="63"/>
      </left>
      <right style="thin"/>
      <top style="thin"/>
      <bottom>
        <color indexed="63"/>
      </bottom>
    </border>
    <border>
      <left style="thin"/>
      <right style="thin"/>
      <top style="dotted"/>
      <bottom style="thin"/>
    </border>
    <border>
      <left style="thin"/>
      <right>
        <color indexed="63"/>
      </right>
      <top style="thin"/>
      <bottom style="thin"/>
    </border>
    <border>
      <left style="thin"/>
      <right style="thin"/>
      <top style="thin"/>
      <bottom style="hair"/>
    </border>
    <border>
      <left style="thin"/>
      <right style="medium"/>
      <top>
        <color indexed="63"/>
      </top>
      <bottom style="medium"/>
    </border>
    <border>
      <left>
        <color indexed="63"/>
      </left>
      <right>
        <color indexed="63"/>
      </right>
      <top>
        <color indexed="63"/>
      </top>
      <bottom style="medium"/>
    </border>
    <border>
      <left style="thin"/>
      <right style="thin"/>
      <top style="medium"/>
      <bottom style="thin"/>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style="thin"/>
    </border>
    <border>
      <left style="thin"/>
      <right>
        <color indexed="63"/>
      </right>
      <top style="dotted"/>
      <bottom style="dotted"/>
    </border>
    <border>
      <left>
        <color indexed="63"/>
      </left>
      <right style="thin"/>
      <top style="dotted"/>
      <bottom style="dotted"/>
    </border>
    <border>
      <left style="thin"/>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65">
    <xf numFmtId="0" fontId="0" fillId="0" borderId="0" xfId="0" applyAlignment="1">
      <alignment/>
    </xf>
    <xf numFmtId="0" fontId="1" fillId="0" borderId="0" xfId="0" applyFont="1" applyAlignment="1">
      <alignment/>
    </xf>
    <xf numFmtId="3" fontId="0" fillId="0" borderId="0" xfId="0" applyNumberFormat="1" applyAlignment="1">
      <alignment/>
    </xf>
    <xf numFmtId="3" fontId="2" fillId="0" borderId="0" xfId="0" applyNumberFormat="1" applyFont="1" applyAlignment="1">
      <alignment/>
    </xf>
    <xf numFmtId="0" fontId="3" fillId="0" borderId="0" xfId="0" applyFont="1" applyAlignment="1">
      <alignment/>
    </xf>
    <xf numFmtId="3" fontId="1" fillId="0" borderId="0" xfId="0" applyNumberFormat="1" applyFont="1" applyAlignment="1">
      <alignment/>
    </xf>
    <xf numFmtId="0" fontId="0" fillId="0" borderId="0" xfId="0" applyBorder="1" applyAlignment="1">
      <alignment/>
    </xf>
    <xf numFmtId="3" fontId="0" fillId="0" borderId="0" xfId="0" applyNumberFormat="1" applyBorder="1" applyAlignment="1">
      <alignment/>
    </xf>
    <xf numFmtId="0" fontId="5" fillId="0" borderId="0" xfId="0" applyFont="1" applyAlignment="1">
      <alignment/>
    </xf>
    <xf numFmtId="3" fontId="5" fillId="0" borderId="0" xfId="0" applyNumberFormat="1" applyFont="1" applyAlignment="1">
      <alignment/>
    </xf>
    <xf numFmtId="0" fontId="4" fillId="0" borderId="0" xfId="0" applyFont="1" applyAlignment="1">
      <alignment/>
    </xf>
    <xf numFmtId="0" fontId="4" fillId="0" borderId="0" xfId="0" applyFont="1" applyAlignment="1">
      <alignment horizontal="center"/>
    </xf>
    <xf numFmtId="3" fontId="4" fillId="0" borderId="0" xfId="0" applyNumberFormat="1" applyFont="1" applyAlignment="1">
      <alignment horizontal="center"/>
    </xf>
    <xf numFmtId="3" fontId="6" fillId="0" borderId="0" xfId="0" applyNumberFormat="1" applyFont="1" applyAlignment="1">
      <alignment/>
    </xf>
    <xf numFmtId="0" fontId="7" fillId="0" borderId="1" xfId="0" applyFont="1" applyBorder="1" applyAlignment="1">
      <alignment/>
    </xf>
    <xf numFmtId="0" fontId="7" fillId="0" borderId="2" xfId="0" applyFont="1" applyBorder="1" applyAlignment="1">
      <alignment/>
    </xf>
    <xf numFmtId="3" fontId="7" fillId="0" borderId="2" xfId="0" applyNumberFormat="1" applyFont="1" applyBorder="1" applyAlignment="1">
      <alignment/>
    </xf>
    <xf numFmtId="3" fontId="7" fillId="0" borderId="0" xfId="0" applyNumberFormat="1" applyFont="1" applyBorder="1" applyAlignment="1">
      <alignment/>
    </xf>
    <xf numFmtId="0" fontId="8" fillId="0" borderId="2" xfId="0" applyFont="1" applyBorder="1" applyAlignment="1">
      <alignment/>
    </xf>
    <xf numFmtId="3" fontId="8" fillId="0" borderId="2" xfId="0" applyNumberFormat="1" applyFont="1" applyBorder="1" applyAlignment="1">
      <alignment/>
    </xf>
    <xf numFmtId="0" fontId="8" fillId="0" borderId="1" xfId="0" applyFont="1" applyBorder="1" applyAlignment="1">
      <alignment/>
    </xf>
    <xf numFmtId="0" fontId="7" fillId="0" borderId="2" xfId="0" applyFont="1" applyBorder="1" applyAlignment="1">
      <alignment horizontal="center"/>
    </xf>
    <xf numFmtId="0" fontId="8" fillId="0" borderId="2" xfId="0" applyFont="1" applyBorder="1" applyAlignment="1">
      <alignment horizontal="center"/>
    </xf>
    <xf numFmtId="3" fontId="7" fillId="0" borderId="3" xfId="0" applyNumberFormat="1" applyFont="1" applyBorder="1" applyAlignment="1">
      <alignment/>
    </xf>
    <xf numFmtId="0" fontId="0" fillId="0" borderId="0" xfId="0" applyAlignment="1">
      <alignment horizontal="center"/>
    </xf>
    <xf numFmtId="0" fontId="5" fillId="0" borderId="0" xfId="0" applyFont="1" applyAlignment="1">
      <alignment horizontal="center"/>
    </xf>
    <xf numFmtId="0" fontId="0" fillId="0" borderId="2" xfId="0" applyBorder="1" applyAlignment="1">
      <alignment/>
    </xf>
    <xf numFmtId="0" fontId="0" fillId="0" borderId="2" xfId="0" applyBorder="1" applyAlignment="1">
      <alignment horizontal="center"/>
    </xf>
    <xf numFmtId="3" fontId="7" fillId="0" borderId="4" xfId="0" applyNumberFormat="1" applyFont="1" applyBorder="1" applyAlignment="1">
      <alignment/>
    </xf>
    <xf numFmtId="3" fontId="8" fillId="0" borderId="4" xfId="0" applyNumberFormat="1" applyFont="1" applyBorder="1" applyAlignment="1">
      <alignment/>
    </xf>
    <xf numFmtId="3" fontId="0" fillId="0" borderId="4" xfId="0" applyNumberFormat="1" applyBorder="1" applyAlignment="1">
      <alignment/>
    </xf>
    <xf numFmtId="0" fontId="7" fillId="0" borderId="5" xfId="0" applyFont="1" applyBorder="1" applyAlignment="1">
      <alignment/>
    </xf>
    <xf numFmtId="0" fontId="8" fillId="0" borderId="5" xfId="0" applyFont="1" applyBorder="1" applyAlignment="1">
      <alignment/>
    </xf>
    <xf numFmtId="0" fontId="7" fillId="0" borderId="5" xfId="0" applyFont="1" applyBorder="1" applyAlignment="1">
      <alignment horizontal="center"/>
    </xf>
    <xf numFmtId="0" fontId="8" fillId="0" borderId="5" xfId="0" applyFont="1" applyBorder="1" applyAlignment="1">
      <alignment horizontal="center"/>
    </xf>
    <xf numFmtId="0" fontId="7" fillId="0" borderId="6" xfId="0" applyFont="1" applyBorder="1" applyAlignment="1">
      <alignment horizontal="center"/>
    </xf>
    <xf numFmtId="0" fontId="0" fillId="0" borderId="1" xfId="0" applyBorder="1" applyAlignment="1">
      <alignment/>
    </xf>
    <xf numFmtId="3" fontId="7" fillId="0" borderId="3" xfId="0" applyNumberFormat="1"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xf>
    <xf numFmtId="0" fontId="7" fillId="0" borderId="7" xfId="0" applyFont="1" applyBorder="1" applyAlignment="1">
      <alignment horizontal="center"/>
    </xf>
    <xf numFmtId="3" fontId="7" fillId="0" borderId="7" xfId="0" applyNumberFormat="1" applyFont="1" applyBorder="1" applyAlignment="1">
      <alignment horizontal="center"/>
    </xf>
    <xf numFmtId="3" fontId="7" fillId="0" borderId="8" xfId="0" applyNumberFormat="1" applyFont="1" applyBorder="1" applyAlignment="1">
      <alignment horizontal="center"/>
    </xf>
    <xf numFmtId="0" fontId="7" fillId="0" borderId="9" xfId="0" applyFont="1" applyBorder="1" applyAlignment="1">
      <alignment horizontal="center"/>
    </xf>
    <xf numFmtId="3" fontId="7" fillId="0" borderId="9" xfId="0" applyNumberFormat="1" applyFont="1" applyBorder="1" applyAlignment="1">
      <alignment horizontal="center"/>
    </xf>
    <xf numFmtId="3" fontId="7" fillId="0" borderId="10" xfId="0" applyNumberFormat="1" applyFont="1" applyBorder="1" applyAlignment="1">
      <alignment horizontal="center"/>
    </xf>
    <xf numFmtId="3" fontId="7" fillId="0" borderId="11" xfId="0" applyNumberFormat="1"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3" fontId="7" fillId="0" borderId="15" xfId="0" applyNumberFormat="1" applyFont="1" applyBorder="1" applyAlignment="1">
      <alignment horizontal="center"/>
    </xf>
    <xf numFmtId="3" fontId="8" fillId="0" borderId="3" xfId="0" applyNumberFormat="1" applyFont="1" applyBorder="1" applyAlignment="1">
      <alignment/>
    </xf>
    <xf numFmtId="0" fontId="8" fillId="0" borderId="16" xfId="0" applyFont="1" applyBorder="1" applyAlignment="1">
      <alignment/>
    </xf>
    <xf numFmtId="0" fontId="8" fillId="0" borderId="16" xfId="0" applyFont="1" applyBorder="1" applyAlignment="1">
      <alignment horizontal="center"/>
    </xf>
    <xf numFmtId="3" fontId="7" fillId="0" borderId="16" xfId="0" applyNumberFormat="1" applyFont="1" applyBorder="1" applyAlignment="1">
      <alignment/>
    </xf>
    <xf numFmtId="0" fontId="7" fillId="0" borderId="16" xfId="0" applyFont="1" applyBorder="1" applyAlignment="1">
      <alignment horizontal="center"/>
    </xf>
    <xf numFmtId="0" fontId="7" fillId="0" borderId="16" xfId="0" applyFont="1" applyBorder="1" applyAlignment="1">
      <alignment/>
    </xf>
    <xf numFmtId="3" fontId="7" fillId="0" borderId="17" xfId="0" applyNumberFormat="1" applyFont="1" applyBorder="1" applyAlignment="1">
      <alignment/>
    </xf>
    <xf numFmtId="0" fontId="7" fillId="0" borderId="18" xfId="0" applyFont="1" applyBorder="1" applyAlignment="1">
      <alignment horizontal="center"/>
    </xf>
    <xf numFmtId="3" fontId="7" fillId="0" borderId="19" xfId="0" applyNumberFormat="1"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8" fillId="0" borderId="0" xfId="0" applyFont="1" applyBorder="1" applyAlignment="1">
      <alignment/>
    </xf>
    <xf numFmtId="0" fontId="8" fillId="0" borderId="0" xfId="0" applyFont="1" applyBorder="1" applyAlignment="1">
      <alignment horizontal="center"/>
    </xf>
    <xf numFmtId="0" fontId="8" fillId="0" borderId="22" xfId="0" applyFont="1" applyBorder="1" applyAlignment="1">
      <alignment/>
    </xf>
    <xf numFmtId="0" fontId="0" fillId="0" borderId="5" xfId="0" applyBorder="1" applyAlignment="1">
      <alignment/>
    </xf>
    <xf numFmtId="0" fontId="0" fillId="0" borderId="14" xfId="0" applyBorder="1" applyAlignment="1">
      <alignment/>
    </xf>
    <xf numFmtId="3" fontId="0" fillId="0" borderId="2" xfId="0" applyNumberFormat="1" applyBorder="1" applyAlignment="1">
      <alignment/>
    </xf>
    <xf numFmtId="3" fontId="7" fillId="0" borderId="23" xfId="0" applyNumberFormat="1" applyFont="1" applyBorder="1" applyAlignment="1">
      <alignment/>
    </xf>
    <xf numFmtId="0" fontId="8" fillId="0" borderId="21" xfId="0" applyFont="1" applyBorder="1" applyAlignment="1">
      <alignment/>
    </xf>
    <xf numFmtId="0" fontId="10" fillId="0" borderId="0" xfId="0" applyFont="1" applyAlignment="1">
      <alignment/>
    </xf>
    <xf numFmtId="0" fontId="10" fillId="0" borderId="0" xfId="0" applyFont="1" applyAlignment="1">
      <alignment horizontal="center"/>
    </xf>
    <xf numFmtId="3" fontId="10" fillId="0" borderId="0" xfId="0" applyNumberFormat="1"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4" fillId="0" borderId="7" xfId="0" applyFont="1" applyBorder="1" applyAlignment="1">
      <alignment horizontal="center"/>
    </xf>
    <xf numFmtId="0" fontId="4" fillId="0" borderId="2" xfId="0" applyFont="1" applyBorder="1" applyAlignment="1">
      <alignment horizontal="center"/>
    </xf>
    <xf numFmtId="0" fontId="5" fillId="0" borderId="4" xfId="0" applyFont="1" applyBorder="1" applyAlignment="1">
      <alignment horizontal="center"/>
    </xf>
    <xf numFmtId="0" fontId="5" fillId="0" borderId="24" xfId="0" applyFont="1" applyBorder="1" applyAlignment="1">
      <alignment horizontal="center"/>
    </xf>
    <xf numFmtId="0" fontId="4" fillId="0" borderId="20" xfId="0" applyFont="1" applyBorder="1" applyAlignment="1">
      <alignment horizontal="center" vertical="center"/>
    </xf>
    <xf numFmtId="49" fontId="4" fillId="0" borderId="24" xfId="0" applyNumberFormat="1" applyFont="1" applyBorder="1" applyAlignment="1">
      <alignment horizontal="center"/>
    </xf>
    <xf numFmtId="0" fontId="4" fillId="0" borderId="24" xfId="0" applyFont="1" applyBorder="1" applyAlignment="1">
      <alignment horizontal="center" vertical="center"/>
    </xf>
    <xf numFmtId="0" fontId="4" fillId="0" borderId="24" xfId="0" applyFont="1" applyBorder="1" applyAlignment="1">
      <alignment horizontal="center"/>
    </xf>
    <xf numFmtId="0" fontId="4" fillId="0" borderId="1" xfId="0" applyFont="1" applyBorder="1" applyAlignment="1">
      <alignment/>
    </xf>
    <xf numFmtId="49" fontId="4" fillId="0" borderId="2" xfId="0" applyNumberFormat="1" applyFont="1" applyBorder="1" applyAlignment="1">
      <alignment horizontal="center"/>
    </xf>
    <xf numFmtId="3" fontId="5" fillId="0" borderId="2" xfId="0" applyNumberFormat="1" applyFont="1" applyBorder="1" applyAlignment="1">
      <alignment horizontal="center"/>
    </xf>
    <xf numFmtId="3" fontId="4" fillId="0" borderId="2" xfId="0" applyNumberFormat="1" applyFont="1" applyBorder="1" applyAlignment="1">
      <alignment/>
    </xf>
    <xf numFmtId="0" fontId="15" fillId="0" borderId="0" xfId="0" applyFont="1" applyAlignment="1">
      <alignment/>
    </xf>
    <xf numFmtId="0" fontId="15" fillId="0" borderId="0" xfId="0" applyFont="1" applyBorder="1" applyAlignment="1">
      <alignment/>
    </xf>
    <xf numFmtId="0" fontId="11" fillId="0" borderId="0" xfId="0" applyFont="1" applyBorder="1" applyAlignment="1">
      <alignment/>
    </xf>
    <xf numFmtId="0" fontId="5" fillId="0" borderId="1" xfId="0" applyFont="1" applyBorder="1" applyAlignment="1">
      <alignment/>
    </xf>
    <xf numFmtId="49" fontId="5" fillId="0" borderId="2" xfId="0" applyNumberFormat="1" applyFont="1" applyBorder="1" applyAlignment="1">
      <alignment horizontal="center"/>
    </xf>
    <xf numFmtId="3" fontId="5" fillId="0" borderId="2" xfId="0" applyNumberFormat="1" applyFont="1" applyBorder="1" applyAlignment="1">
      <alignment/>
    </xf>
    <xf numFmtId="3" fontId="4" fillId="0" borderId="2" xfId="0" applyNumberFormat="1" applyFont="1" applyBorder="1" applyAlignment="1">
      <alignment horizontal="center"/>
    </xf>
    <xf numFmtId="49" fontId="4" fillId="0" borderId="2" xfId="0" applyNumberFormat="1" applyFont="1" applyBorder="1" applyAlignment="1">
      <alignment/>
    </xf>
    <xf numFmtId="0" fontId="4" fillId="0" borderId="25" xfId="0" applyFont="1" applyBorder="1" applyAlignment="1">
      <alignment/>
    </xf>
    <xf numFmtId="49" fontId="4" fillId="0" borderId="26" xfId="0" applyNumberFormat="1" applyFont="1" applyBorder="1" applyAlignment="1">
      <alignment horizontal="center"/>
    </xf>
    <xf numFmtId="3" fontId="5" fillId="0" borderId="26" xfId="0" applyNumberFormat="1" applyFont="1" applyBorder="1" applyAlignment="1">
      <alignment horizontal="center"/>
    </xf>
    <xf numFmtId="3" fontId="4" fillId="0" borderId="26" xfId="0" applyNumberFormat="1" applyFont="1" applyBorder="1" applyAlignment="1">
      <alignment/>
    </xf>
    <xf numFmtId="3" fontId="4" fillId="0" borderId="26" xfId="0" applyNumberFormat="1" applyFont="1" applyBorder="1" applyAlignment="1">
      <alignment horizontal="center"/>
    </xf>
    <xf numFmtId="0" fontId="4" fillId="0" borderId="0" xfId="0" applyFont="1" applyBorder="1" applyAlignment="1">
      <alignment/>
    </xf>
    <xf numFmtId="3" fontId="4" fillId="0" borderId="0" xfId="0" applyNumberFormat="1" applyFont="1" applyBorder="1" applyAlignment="1">
      <alignment horizontal="center"/>
    </xf>
    <xf numFmtId="3" fontId="4" fillId="0" borderId="0" xfId="0" applyNumberFormat="1" applyFont="1" applyBorder="1" applyAlignment="1">
      <alignment/>
    </xf>
    <xf numFmtId="0" fontId="11" fillId="0" borderId="0" xfId="0" applyFont="1" applyAlignment="1">
      <alignment horizontal="center"/>
    </xf>
    <xf numFmtId="0" fontId="13" fillId="0" borderId="0" xfId="0" applyFont="1" applyBorder="1" applyAlignment="1">
      <alignment horizontal="center"/>
    </xf>
    <xf numFmtId="0" fontId="13" fillId="0" borderId="0" xfId="0" applyFont="1" applyBorder="1" applyAlignment="1">
      <alignment/>
    </xf>
    <xf numFmtId="0" fontId="16" fillId="0" borderId="0" xfId="0" applyFont="1" applyAlignment="1">
      <alignment/>
    </xf>
    <xf numFmtId="0" fontId="16" fillId="0" borderId="0" xfId="0" applyFont="1" applyAlignment="1">
      <alignment horizontal="center"/>
    </xf>
    <xf numFmtId="0" fontId="17" fillId="0" borderId="0" xfId="0" applyFont="1" applyAlignment="1">
      <alignment/>
    </xf>
    <xf numFmtId="0" fontId="17" fillId="0" borderId="0" xfId="0" applyFont="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3" fontId="16" fillId="0" borderId="0" xfId="0" applyNumberFormat="1" applyFont="1" applyBorder="1" applyAlignment="1">
      <alignment/>
    </xf>
    <xf numFmtId="3" fontId="18" fillId="0" borderId="0" xfId="0" applyNumberFormat="1" applyFont="1" applyBorder="1" applyAlignment="1">
      <alignment/>
    </xf>
    <xf numFmtId="0" fontId="18" fillId="0" borderId="0" xfId="0" applyFont="1" applyBorder="1" applyAlignment="1">
      <alignment/>
    </xf>
    <xf numFmtId="0" fontId="19" fillId="0" borderId="0" xfId="0" applyFont="1" applyBorder="1" applyAlignment="1">
      <alignment/>
    </xf>
    <xf numFmtId="49" fontId="5" fillId="0" borderId="0" xfId="0" applyNumberFormat="1"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xf>
    <xf numFmtId="3" fontId="20" fillId="0" borderId="0" xfId="0" applyNumberFormat="1" applyFont="1" applyBorder="1" applyAlignment="1">
      <alignment/>
    </xf>
    <xf numFmtId="0" fontId="18" fillId="0" borderId="6" xfId="0" applyFont="1" applyBorder="1" applyAlignment="1">
      <alignment/>
    </xf>
    <xf numFmtId="49" fontId="4" fillId="0" borderId="7" xfId="0" applyNumberFormat="1" applyFont="1" applyBorder="1" applyAlignment="1">
      <alignment horizontal="center"/>
    </xf>
    <xf numFmtId="49" fontId="14" fillId="0" borderId="2" xfId="0" applyNumberFormat="1" applyFont="1" applyBorder="1" applyAlignment="1">
      <alignment horizontal="center"/>
    </xf>
    <xf numFmtId="3" fontId="14" fillId="0" borderId="2" xfId="0" applyNumberFormat="1" applyFont="1" applyBorder="1" applyAlignment="1">
      <alignment horizontal="center"/>
    </xf>
    <xf numFmtId="3" fontId="14" fillId="0" borderId="23" xfId="0" applyNumberFormat="1" applyFont="1" applyBorder="1" applyAlignment="1">
      <alignment horizontal="center"/>
    </xf>
    <xf numFmtId="3" fontId="14" fillId="0" borderId="27" xfId="0" applyNumberFormat="1" applyFont="1" applyBorder="1" applyAlignment="1">
      <alignment horizontal="center"/>
    </xf>
    <xf numFmtId="0" fontId="2" fillId="0" borderId="0" xfId="0" applyFont="1" applyBorder="1" applyAlignment="1">
      <alignment horizontal="center"/>
    </xf>
    <xf numFmtId="49" fontId="14" fillId="0" borderId="9" xfId="0" applyNumberFormat="1" applyFont="1" applyBorder="1" applyAlignment="1">
      <alignment horizontal="center"/>
    </xf>
    <xf numFmtId="3" fontId="14" fillId="0" borderId="9" xfId="0" applyNumberFormat="1" applyFont="1" applyBorder="1" applyAlignment="1">
      <alignment horizontal="center"/>
    </xf>
    <xf numFmtId="3" fontId="14" fillId="0" borderId="11" xfId="0" applyNumberFormat="1" applyFont="1" applyBorder="1" applyAlignment="1">
      <alignment horizontal="center"/>
    </xf>
    <xf numFmtId="0" fontId="14" fillId="0" borderId="20" xfId="0" applyFont="1" applyBorder="1" applyAlignment="1">
      <alignment horizontal="center" vertical="center"/>
    </xf>
    <xf numFmtId="49" fontId="14" fillId="0" borderId="24" xfId="0" applyNumberFormat="1" applyFont="1" applyBorder="1" applyAlignment="1">
      <alignment horizontal="center"/>
    </xf>
    <xf numFmtId="3" fontId="14" fillId="0" borderId="24" xfId="0" applyNumberFormat="1" applyFont="1" applyBorder="1" applyAlignment="1">
      <alignment horizontal="center"/>
    </xf>
    <xf numFmtId="3" fontId="14" fillId="0" borderId="19" xfId="0" applyNumberFormat="1" applyFont="1" applyBorder="1" applyAlignment="1">
      <alignment horizontal="center"/>
    </xf>
    <xf numFmtId="3" fontId="5" fillId="0" borderId="28" xfId="0" applyNumberFormat="1" applyFont="1" applyBorder="1" applyAlignment="1">
      <alignment/>
    </xf>
    <xf numFmtId="0" fontId="21" fillId="0" borderId="1" xfId="0" applyFont="1" applyBorder="1" applyAlignment="1">
      <alignment/>
    </xf>
    <xf numFmtId="49" fontId="21" fillId="0" borderId="2" xfId="0" applyNumberFormat="1" applyFont="1" applyBorder="1" applyAlignment="1">
      <alignment horizontal="center"/>
    </xf>
    <xf numFmtId="3" fontId="21" fillId="0" borderId="2" xfId="0" applyNumberFormat="1" applyFont="1" applyBorder="1" applyAlignment="1">
      <alignment horizontal="center"/>
    </xf>
    <xf numFmtId="0" fontId="22" fillId="0" borderId="0" xfId="0" applyFont="1" applyBorder="1" applyAlignment="1">
      <alignment/>
    </xf>
    <xf numFmtId="0" fontId="2" fillId="0" borderId="0" xfId="0" applyFont="1" applyBorder="1" applyAlignment="1">
      <alignment/>
    </xf>
    <xf numFmtId="0" fontId="5" fillId="0" borderId="1" xfId="0" applyFont="1" applyBorder="1" applyAlignment="1">
      <alignment horizontal="left"/>
    </xf>
    <xf numFmtId="0" fontId="5" fillId="0" borderId="2" xfId="0" applyFont="1" applyBorder="1" applyAlignment="1">
      <alignment horizontal="center"/>
    </xf>
    <xf numFmtId="0" fontId="4" fillId="0" borderId="26" xfId="0" applyFont="1" applyBorder="1" applyAlignment="1">
      <alignment horizontal="center"/>
    </xf>
    <xf numFmtId="49" fontId="21" fillId="0" borderId="0" xfId="0" applyNumberFormat="1" applyFont="1" applyBorder="1" applyAlignment="1">
      <alignment horizontal="center"/>
    </xf>
    <xf numFmtId="0" fontId="21" fillId="0" borderId="0" xfId="0" applyFont="1" applyBorder="1" applyAlignment="1">
      <alignment horizontal="center"/>
    </xf>
    <xf numFmtId="0" fontId="23" fillId="0" borderId="0" xfId="0" applyFont="1" applyBorder="1" applyAlignment="1">
      <alignment/>
    </xf>
    <xf numFmtId="49" fontId="23" fillId="0" borderId="0" xfId="0" applyNumberFormat="1" applyFont="1" applyBorder="1" applyAlignment="1">
      <alignment horizontal="center"/>
    </xf>
    <xf numFmtId="0" fontId="23" fillId="0" borderId="0" xfId="0" applyFont="1" applyBorder="1" applyAlignment="1">
      <alignment horizontal="center"/>
    </xf>
    <xf numFmtId="49" fontId="18" fillId="0" borderId="0" xfId="0" applyNumberFormat="1" applyFont="1" applyBorder="1" applyAlignment="1">
      <alignment horizontal="center"/>
    </xf>
    <xf numFmtId="0" fontId="18" fillId="0" borderId="0" xfId="0" applyFont="1" applyBorder="1" applyAlignment="1">
      <alignment horizontal="center"/>
    </xf>
    <xf numFmtId="3" fontId="5" fillId="0" borderId="0" xfId="0" applyNumberFormat="1" applyFont="1" applyAlignment="1">
      <alignment horizontal="center"/>
    </xf>
    <xf numFmtId="3" fontId="8" fillId="0" borderId="0" xfId="0" applyNumberFormat="1" applyFont="1" applyAlignment="1">
      <alignment/>
    </xf>
    <xf numFmtId="0" fontId="4" fillId="0" borderId="23" xfId="0" applyFont="1" applyBorder="1" applyAlignment="1">
      <alignment horizontal="center"/>
    </xf>
    <xf numFmtId="3" fontId="4" fillId="0" borderId="23" xfId="0" applyNumberFormat="1" applyFont="1" applyBorder="1" applyAlignment="1">
      <alignment horizontal="center"/>
    </xf>
    <xf numFmtId="0" fontId="4" fillId="0" borderId="9" xfId="0" applyFont="1" applyBorder="1" applyAlignment="1">
      <alignment horizontal="center"/>
    </xf>
    <xf numFmtId="3" fontId="4" fillId="0" borderId="9" xfId="0" applyNumberFormat="1" applyFont="1" applyBorder="1" applyAlignment="1">
      <alignment horizontal="center"/>
    </xf>
    <xf numFmtId="3" fontId="8" fillId="0" borderId="29" xfId="0" applyNumberFormat="1" applyFont="1" applyBorder="1" applyAlignment="1">
      <alignment/>
    </xf>
    <xf numFmtId="0" fontId="8" fillId="0" borderId="29" xfId="0" applyFont="1" applyBorder="1" applyAlignment="1">
      <alignment/>
    </xf>
    <xf numFmtId="3" fontId="8" fillId="0" borderId="30" xfId="0" applyNumberFormat="1" applyFont="1" applyBorder="1" applyAlignment="1">
      <alignment/>
    </xf>
    <xf numFmtId="0" fontId="5" fillId="0" borderId="2" xfId="0" applyFont="1" applyBorder="1" applyAlignment="1">
      <alignment/>
    </xf>
    <xf numFmtId="0" fontId="8" fillId="0" borderId="30" xfId="0" applyFont="1" applyBorder="1" applyAlignment="1">
      <alignment/>
    </xf>
    <xf numFmtId="3" fontId="8" fillId="0" borderId="31" xfId="0" applyNumberFormat="1" applyFont="1" applyBorder="1" applyAlignment="1">
      <alignment/>
    </xf>
    <xf numFmtId="0" fontId="4" fillId="0" borderId="32" xfId="0" applyFont="1" applyBorder="1" applyAlignment="1">
      <alignment/>
    </xf>
    <xf numFmtId="3" fontId="8" fillId="0" borderId="32" xfId="0" applyNumberFormat="1" applyFont="1" applyBorder="1" applyAlignment="1">
      <alignment/>
    </xf>
    <xf numFmtId="3" fontId="8" fillId="0" borderId="9" xfId="0" applyNumberFormat="1" applyFont="1" applyBorder="1" applyAlignment="1">
      <alignment/>
    </xf>
    <xf numFmtId="0" fontId="8" fillId="0" borderId="0" xfId="0" applyFont="1" applyAlignment="1">
      <alignment/>
    </xf>
    <xf numFmtId="0" fontId="5" fillId="0" borderId="31" xfId="0" applyFont="1" applyBorder="1" applyAlignment="1">
      <alignment/>
    </xf>
    <xf numFmtId="0" fontId="8" fillId="0" borderId="31" xfId="0" applyFont="1" applyBorder="1" applyAlignment="1">
      <alignment/>
    </xf>
    <xf numFmtId="0" fontId="5" fillId="0" borderId="32" xfId="0" applyFont="1" applyBorder="1" applyAlignment="1">
      <alignment/>
    </xf>
    <xf numFmtId="0" fontId="8" fillId="0" borderId="32" xfId="0" applyFont="1" applyBorder="1" applyAlignment="1">
      <alignment/>
    </xf>
    <xf numFmtId="3" fontId="4" fillId="0" borderId="0" xfId="0" applyNumberFormat="1" applyFont="1" applyAlignment="1">
      <alignment/>
    </xf>
    <xf numFmtId="0" fontId="5" fillId="0" borderId="4" xfId="0" applyFont="1" applyBorder="1" applyAlignment="1">
      <alignment/>
    </xf>
    <xf numFmtId="0" fontId="5" fillId="0" borderId="5" xfId="0" applyFont="1" applyBorder="1" applyAlignment="1">
      <alignment/>
    </xf>
    <xf numFmtId="0" fontId="5" fillId="0" borderId="10" xfId="0" applyFont="1" applyBorder="1" applyAlignment="1">
      <alignment/>
    </xf>
    <xf numFmtId="3" fontId="5" fillId="0" borderId="9" xfId="0" applyNumberFormat="1" applyFont="1" applyBorder="1" applyAlignment="1">
      <alignment/>
    </xf>
    <xf numFmtId="0" fontId="5" fillId="0" borderId="33" xfId="0" applyFont="1" applyBorder="1" applyAlignment="1">
      <alignment/>
    </xf>
    <xf numFmtId="0" fontId="5" fillId="0" borderId="34" xfId="0" applyFont="1" applyBorder="1" applyAlignment="1">
      <alignment/>
    </xf>
    <xf numFmtId="0" fontId="5" fillId="0" borderId="23" xfId="0" applyFont="1" applyBorder="1" applyAlignment="1">
      <alignment horizontal="center"/>
    </xf>
    <xf numFmtId="0" fontId="4" fillId="0" borderId="33" xfId="0" applyFont="1" applyBorder="1" applyAlignment="1">
      <alignment/>
    </xf>
    <xf numFmtId="3" fontId="5" fillId="0" borderId="23" xfId="0" applyNumberFormat="1" applyFont="1" applyBorder="1" applyAlignment="1">
      <alignment/>
    </xf>
    <xf numFmtId="3" fontId="5" fillId="0" borderId="31" xfId="0" applyNumberFormat="1" applyFont="1" applyBorder="1" applyAlignment="1">
      <alignment vertical="center"/>
    </xf>
    <xf numFmtId="3" fontId="5" fillId="0" borderId="32" xfId="0" applyNumberFormat="1" applyFont="1" applyBorder="1" applyAlignment="1">
      <alignment vertical="center"/>
    </xf>
    <xf numFmtId="0" fontId="5" fillId="0" borderId="35" xfId="0" applyFont="1" applyBorder="1" applyAlignment="1">
      <alignment/>
    </xf>
    <xf numFmtId="3" fontId="4" fillId="0" borderId="35" xfId="0" applyNumberFormat="1" applyFont="1" applyBorder="1" applyAlignment="1">
      <alignment/>
    </xf>
    <xf numFmtId="0" fontId="13" fillId="0" borderId="0" xfId="0" applyFont="1" applyAlignment="1">
      <alignment horizontal="center"/>
    </xf>
    <xf numFmtId="3" fontId="24" fillId="0" borderId="31" xfId="0" applyNumberFormat="1" applyFont="1" applyBorder="1" applyAlignment="1">
      <alignment/>
    </xf>
    <xf numFmtId="0" fontId="4" fillId="0" borderId="0" xfId="0" applyFont="1" applyBorder="1" applyAlignment="1">
      <alignment horizontal="center"/>
    </xf>
    <xf numFmtId="0" fontId="14" fillId="0" borderId="0" xfId="0" applyFont="1" applyAlignment="1">
      <alignment horizontal="center"/>
    </xf>
    <xf numFmtId="0" fontId="25" fillId="0" borderId="0" xfId="0" applyFont="1" applyAlignment="1">
      <alignment/>
    </xf>
    <xf numFmtId="0" fontId="25" fillId="0" borderId="0" xfId="0" applyFont="1" applyAlignment="1">
      <alignment horizontal="center"/>
    </xf>
    <xf numFmtId="0" fontId="4" fillId="0" borderId="36" xfId="0" applyFont="1" applyBorder="1" applyAlignment="1">
      <alignment horizontal="center"/>
    </xf>
    <xf numFmtId="0" fontId="5" fillId="0" borderId="33" xfId="0" applyFont="1" applyBorder="1" applyAlignment="1">
      <alignment horizontal="center"/>
    </xf>
    <xf numFmtId="4" fontId="5" fillId="0" borderId="2" xfId="0" applyNumberFormat="1" applyFont="1" applyBorder="1" applyAlignment="1">
      <alignment/>
    </xf>
    <xf numFmtId="0" fontId="5" fillId="0" borderId="10" xfId="0" applyFont="1" applyBorder="1" applyAlignment="1">
      <alignment horizontal="center"/>
    </xf>
    <xf numFmtId="0" fontId="21" fillId="0" borderId="0" xfId="0" applyFont="1" applyBorder="1" applyAlignment="1">
      <alignment/>
    </xf>
    <xf numFmtId="4" fontId="0" fillId="0" borderId="0" xfId="0" applyNumberFormat="1" applyAlignment="1">
      <alignment/>
    </xf>
    <xf numFmtId="0" fontId="13" fillId="0" borderId="0" xfId="0" applyFont="1" applyBorder="1" applyAlignment="1">
      <alignment horizontal="left"/>
    </xf>
    <xf numFmtId="0" fontId="6" fillId="0" borderId="0" xfId="0" applyFont="1" applyAlignment="1">
      <alignment/>
    </xf>
    <xf numFmtId="0" fontId="5" fillId="0" borderId="0" xfId="0" applyFont="1" applyAlignment="1" quotePrefix="1">
      <alignment/>
    </xf>
    <xf numFmtId="0" fontId="29" fillId="0" borderId="0" xfId="0" applyFont="1" applyAlignment="1">
      <alignment/>
    </xf>
    <xf numFmtId="0" fontId="29" fillId="0" borderId="24" xfId="0" applyFont="1" applyBorder="1" applyAlignment="1">
      <alignment horizontal="center"/>
    </xf>
    <xf numFmtId="0" fontId="0" fillId="0" borderId="0" xfId="0" applyFont="1" applyAlignment="1">
      <alignment horizontal="center"/>
    </xf>
    <xf numFmtId="3" fontId="0" fillId="0" borderId="0" xfId="0" applyNumberFormat="1" applyFont="1" applyAlignment="1">
      <alignment/>
    </xf>
    <xf numFmtId="0" fontId="0" fillId="0" borderId="0" xfId="0" applyFont="1" applyAlignment="1">
      <alignment/>
    </xf>
    <xf numFmtId="0" fontId="2" fillId="0" borderId="0" xfId="0" applyFont="1" applyAlignment="1">
      <alignment horizontal="center"/>
    </xf>
    <xf numFmtId="0" fontId="13" fillId="0" borderId="7" xfId="0" applyFont="1" applyBorder="1" applyAlignment="1">
      <alignment horizontal="center"/>
    </xf>
    <xf numFmtId="3" fontId="13" fillId="0" borderId="0" xfId="0" applyNumberFormat="1" applyFont="1" applyBorder="1" applyAlignment="1">
      <alignment horizontal="center"/>
    </xf>
    <xf numFmtId="0" fontId="31" fillId="0" borderId="0" xfId="0" applyFont="1" applyAlignment="1">
      <alignment/>
    </xf>
    <xf numFmtId="0" fontId="13" fillId="0" borderId="9" xfId="0" applyFont="1" applyBorder="1" applyAlignment="1">
      <alignment horizontal="center"/>
    </xf>
    <xf numFmtId="0" fontId="13" fillId="0" borderId="24" xfId="0" applyFont="1" applyBorder="1" applyAlignment="1">
      <alignment horizontal="center"/>
    </xf>
    <xf numFmtId="0" fontId="14" fillId="0" borderId="24" xfId="0" applyFont="1" applyBorder="1" applyAlignment="1">
      <alignment/>
    </xf>
    <xf numFmtId="0" fontId="14" fillId="0" borderId="24" xfId="0" applyFont="1" applyBorder="1" applyAlignment="1">
      <alignment horizontal="center"/>
    </xf>
    <xf numFmtId="0" fontId="25" fillId="0" borderId="24" xfId="0" applyFont="1" applyBorder="1" applyAlignment="1">
      <alignment/>
    </xf>
    <xf numFmtId="0" fontId="25" fillId="0" borderId="24" xfId="0"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xf>
    <xf numFmtId="3" fontId="14" fillId="0" borderId="0" xfId="0" applyNumberFormat="1" applyFont="1" applyBorder="1" applyAlignment="1">
      <alignment/>
    </xf>
    <xf numFmtId="3" fontId="25" fillId="0" borderId="0" xfId="0" applyNumberFormat="1" applyFont="1" applyAlignment="1">
      <alignment/>
    </xf>
    <xf numFmtId="3" fontId="14" fillId="0" borderId="0" xfId="0" applyNumberFormat="1" applyFont="1" applyAlignment="1">
      <alignment horizontal="center"/>
    </xf>
    <xf numFmtId="0" fontId="22" fillId="0" borderId="0" xfId="0" applyFont="1" applyAlignment="1">
      <alignment horizontal="center"/>
    </xf>
    <xf numFmtId="3" fontId="2" fillId="0" borderId="0" xfId="0" applyNumberFormat="1" applyFont="1" applyAlignment="1">
      <alignment horizontal="center"/>
    </xf>
    <xf numFmtId="0" fontId="29" fillId="0" borderId="0" xfId="0" applyFont="1" applyAlignment="1">
      <alignment horizontal="center"/>
    </xf>
    <xf numFmtId="3" fontId="29" fillId="0" borderId="0" xfId="0" applyNumberFormat="1" applyFont="1" applyAlignment="1">
      <alignment/>
    </xf>
    <xf numFmtId="0" fontId="32" fillId="0" borderId="0" xfId="0" applyFont="1" applyAlignment="1">
      <alignment/>
    </xf>
    <xf numFmtId="0" fontId="32" fillId="0" borderId="0" xfId="0" applyFont="1" applyAlignment="1">
      <alignment horizontal="center"/>
    </xf>
    <xf numFmtId="3" fontId="32" fillId="0" borderId="0" xfId="0" applyNumberFormat="1" applyFont="1" applyAlignment="1">
      <alignment/>
    </xf>
    <xf numFmtId="0" fontId="29" fillId="0" borderId="24" xfId="0" applyFont="1" applyBorder="1" applyAlignment="1">
      <alignment/>
    </xf>
    <xf numFmtId="0" fontId="14" fillId="0" borderId="16" xfId="0" applyFont="1" applyBorder="1" applyAlignment="1">
      <alignment horizontal="center"/>
    </xf>
    <xf numFmtId="0" fontId="14" fillId="0" borderId="7" xfId="0" applyFont="1" applyBorder="1" applyAlignment="1">
      <alignment horizontal="center"/>
    </xf>
    <xf numFmtId="0" fontId="14" fillId="0" borderId="9" xfId="0" applyFont="1" applyBorder="1" applyAlignment="1">
      <alignment horizontal="center"/>
    </xf>
    <xf numFmtId="3" fontId="25" fillId="0" borderId="19" xfId="0" applyNumberFormat="1" applyFont="1" applyBorder="1" applyAlignment="1">
      <alignment/>
    </xf>
    <xf numFmtId="0" fontId="33" fillId="0" borderId="0" xfId="0" applyFont="1" applyAlignment="1">
      <alignment horizontal="center"/>
    </xf>
    <xf numFmtId="0" fontId="33" fillId="0" borderId="0" xfId="0" applyFont="1" applyAlignment="1">
      <alignment horizontal="left"/>
    </xf>
    <xf numFmtId="0" fontId="30" fillId="0" borderId="0" xfId="0" applyFont="1" applyAlignment="1">
      <alignment horizontal="center"/>
    </xf>
    <xf numFmtId="0" fontId="34" fillId="0" borderId="0" xfId="0" applyFont="1" applyAlignment="1">
      <alignment/>
    </xf>
    <xf numFmtId="0" fontId="35" fillId="0" borderId="0" xfId="0" applyFont="1" applyAlignment="1">
      <alignment/>
    </xf>
    <xf numFmtId="3" fontId="35" fillId="0" borderId="0" xfId="0" applyNumberFormat="1" applyFont="1" applyAlignment="1">
      <alignment/>
    </xf>
    <xf numFmtId="41" fontId="5" fillId="0" borderId="2" xfId="0" applyNumberFormat="1" applyFont="1" applyBorder="1" applyAlignment="1">
      <alignment/>
    </xf>
    <xf numFmtId="41" fontId="5" fillId="0" borderId="28" xfId="0" applyNumberFormat="1" applyFont="1" applyBorder="1" applyAlignment="1" quotePrefix="1">
      <alignment horizontal="right"/>
    </xf>
    <xf numFmtId="41" fontId="5" fillId="0" borderId="28" xfId="0" applyNumberFormat="1" applyFont="1" applyBorder="1" applyAlignment="1">
      <alignment/>
    </xf>
    <xf numFmtId="41" fontId="21" fillId="0" borderId="2" xfId="0" applyNumberFormat="1" applyFont="1" applyBorder="1" applyAlignment="1">
      <alignment/>
    </xf>
    <xf numFmtId="41" fontId="4" fillId="0" borderId="28" xfId="0" applyNumberFormat="1" applyFont="1" applyBorder="1" applyAlignment="1">
      <alignment/>
    </xf>
    <xf numFmtId="41" fontId="5" fillId="0" borderId="28" xfId="0" applyNumberFormat="1" applyFont="1" applyBorder="1" applyAlignment="1">
      <alignment horizontal="right"/>
    </xf>
    <xf numFmtId="41" fontId="4" fillId="0" borderId="2" xfId="0" applyNumberFormat="1" applyFont="1" applyBorder="1" applyAlignment="1">
      <alignment/>
    </xf>
    <xf numFmtId="41" fontId="4" fillId="0" borderId="26" xfId="0" applyNumberFormat="1" applyFont="1" applyBorder="1" applyAlignment="1">
      <alignment/>
    </xf>
    <xf numFmtId="37" fontId="0" fillId="0" borderId="0" xfId="0" applyNumberFormat="1" applyFont="1" applyAlignment="1">
      <alignment/>
    </xf>
    <xf numFmtId="37" fontId="13" fillId="0" borderId="24" xfId="0" applyNumberFormat="1" applyFont="1" applyBorder="1" applyAlignment="1">
      <alignment horizontal="center"/>
    </xf>
    <xf numFmtId="37" fontId="14" fillId="0" borderId="24" xfId="0" applyNumberFormat="1" applyFont="1" applyBorder="1" applyAlignment="1">
      <alignment/>
    </xf>
    <xf numFmtId="37" fontId="25" fillId="0" borderId="24" xfId="0" applyNumberFormat="1" applyFont="1" applyBorder="1" applyAlignment="1">
      <alignment/>
    </xf>
    <xf numFmtId="37" fontId="25" fillId="0" borderId="24" xfId="0" applyNumberFormat="1" applyFont="1" applyBorder="1" applyAlignment="1" quotePrefix="1">
      <alignment horizontal="right"/>
    </xf>
    <xf numFmtId="37" fontId="29" fillId="0" borderId="24" xfId="0" applyNumberFormat="1" applyFont="1" applyBorder="1" applyAlignment="1">
      <alignment/>
    </xf>
    <xf numFmtId="37" fontId="14" fillId="0" borderId="16" xfId="0" applyNumberFormat="1" applyFont="1" applyBorder="1" applyAlignment="1">
      <alignment/>
    </xf>
    <xf numFmtId="37" fontId="14" fillId="0" borderId="24" xfId="0" applyNumberFormat="1" applyFont="1" applyBorder="1" applyAlignment="1">
      <alignment horizontal="center"/>
    </xf>
    <xf numFmtId="37" fontId="14" fillId="0" borderId="0" xfId="0" applyNumberFormat="1" applyFont="1" applyBorder="1" applyAlignment="1">
      <alignment/>
    </xf>
    <xf numFmtId="37" fontId="4" fillId="0" borderId="0" xfId="0" applyNumberFormat="1" applyFont="1" applyAlignment="1">
      <alignment/>
    </xf>
    <xf numFmtId="37" fontId="4" fillId="0" borderId="0" xfId="0" applyNumberFormat="1" applyFont="1" applyAlignment="1">
      <alignment horizontal="center"/>
    </xf>
    <xf numFmtId="37" fontId="5" fillId="0" borderId="0" xfId="0" applyNumberFormat="1" applyFont="1" applyAlignment="1">
      <alignment/>
    </xf>
    <xf numFmtId="37" fontId="33" fillId="0" borderId="0" xfId="0" applyNumberFormat="1" applyFont="1" applyAlignment="1">
      <alignment horizontal="center"/>
    </xf>
    <xf numFmtId="37" fontId="34" fillId="0" borderId="0" xfId="0" applyNumberFormat="1" applyFont="1" applyAlignment="1">
      <alignment horizontal="center"/>
    </xf>
    <xf numFmtId="37" fontId="29" fillId="0" borderId="0" xfId="0" applyNumberFormat="1" applyFont="1" applyAlignment="1">
      <alignment/>
    </xf>
    <xf numFmtId="3" fontId="36" fillId="2" borderId="30" xfId="0" applyNumberFormat="1" applyFont="1" applyFill="1" applyBorder="1" applyAlignment="1">
      <alignment/>
    </xf>
    <xf numFmtId="0" fontId="36" fillId="2" borderId="2" xfId="0" applyFont="1" applyFill="1" applyBorder="1" applyAlignment="1">
      <alignment/>
    </xf>
    <xf numFmtId="3" fontId="36" fillId="2" borderId="2" xfId="0" applyNumberFormat="1" applyFont="1" applyFill="1" applyBorder="1" applyAlignment="1">
      <alignment/>
    </xf>
    <xf numFmtId="172" fontId="18" fillId="2" borderId="2" xfId="15" applyNumberFormat="1" applyFont="1" applyFill="1" applyBorder="1" applyAlignment="1">
      <alignment vertical="center"/>
    </xf>
    <xf numFmtId="0" fontId="37" fillId="2" borderId="30" xfId="0" applyFont="1" applyFill="1" applyBorder="1" applyAlignment="1">
      <alignment/>
    </xf>
    <xf numFmtId="0" fontId="36" fillId="2" borderId="30" xfId="0" applyFont="1" applyFill="1" applyBorder="1" applyAlignment="1">
      <alignment/>
    </xf>
    <xf numFmtId="3" fontId="36" fillId="2" borderId="31" xfId="0" applyNumberFormat="1" applyFont="1" applyFill="1" applyBorder="1" applyAlignment="1">
      <alignment/>
    </xf>
    <xf numFmtId="0" fontId="37" fillId="2" borderId="32" xfId="0" applyFont="1" applyFill="1" applyBorder="1" applyAlignment="1">
      <alignment/>
    </xf>
    <xf numFmtId="3" fontId="36" fillId="2" borderId="32" xfId="0" applyNumberFormat="1" applyFont="1" applyFill="1" applyBorder="1" applyAlignment="1">
      <alignment/>
    </xf>
    <xf numFmtId="0" fontId="36" fillId="2" borderId="9" xfId="0" applyFont="1" applyFill="1" applyBorder="1" applyAlignment="1">
      <alignment/>
    </xf>
    <xf numFmtId="3" fontId="36" fillId="2" borderId="9" xfId="0" applyNumberFormat="1" applyFont="1" applyFill="1" applyBorder="1" applyAlignment="1">
      <alignment/>
    </xf>
    <xf numFmtId="0" fontId="4" fillId="2" borderId="23" xfId="0" applyFont="1" applyFill="1" applyBorder="1" applyAlignment="1">
      <alignment horizontal="center"/>
    </xf>
    <xf numFmtId="3" fontId="4" fillId="2" borderId="23" xfId="0" applyNumberFormat="1" applyFont="1" applyFill="1" applyBorder="1" applyAlignment="1">
      <alignment horizontal="center"/>
    </xf>
    <xf numFmtId="0" fontId="4" fillId="2" borderId="2" xfId="0" applyFont="1" applyFill="1" applyBorder="1" applyAlignment="1">
      <alignment horizontal="center"/>
    </xf>
    <xf numFmtId="3" fontId="4" fillId="2" borderId="2" xfId="0" applyNumberFormat="1" applyFont="1" applyFill="1" applyBorder="1" applyAlignment="1">
      <alignment horizontal="center"/>
    </xf>
    <xf numFmtId="0" fontId="4" fillId="2" borderId="9" xfId="0" applyFont="1" applyFill="1" applyBorder="1" applyAlignment="1">
      <alignment horizontal="center"/>
    </xf>
    <xf numFmtId="3" fontId="4" fillId="2" borderId="9" xfId="0" applyNumberFormat="1" applyFont="1" applyFill="1" applyBorder="1" applyAlignment="1">
      <alignment horizontal="center"/>
    </xf>
    <xf numFmtId="0" fontId="36" fillId="0" borderId="0" xfId="0" applyFont="1" applyAlignment="1">
      <alignment/>
    </xf>
    <xf numFmtId="3" fontId="36" fillId="0" borderId="0" xfId="0" applyNumberFormat="1" applyFont="1" applyAlignment="1">
      <alignment/>
    </xf>
    <xf numFmtId="3" fontId="37" fillId="0" borderId="0" xfId="0" applyNumberFormat="1" applyFont="1" applyAlignment="1">
      <alignment/>
    </xf>
    <xf numFmtId="0" fontId="5" fillId="2" borderId="29" xfId="0" applyFont="1" applyFill="1" applyBorder="1" applyAlignment="1">
      <alignment/>
    </xf>
    <xf numFmtId="3" fontId="5" fillId="2" borderId="29" xfId="0" applyNumberFormat="1" applyFont="1" applyFill="1" applyBorder="1" applyAlignment="1">
      <alignment/>
    </xf>
    <xf numFmtId="14" fontId="38" fillId="0" borderId="0" xfId="15" applyNumberFormat="1" applyFont="1" applyFill="1" applyBorder="1" applyAlignment="1" quotePrefix="1">
      <alignment horizontal="right" vertical="center"/>
    </xf>
    <xf numFmtId="3" fontId="36" fillId="2" borderId="4" xfId="0" applyNumberFormat="1" applyFont="1" applyFill="1" applyBorder="1" applyAlignment="1">
      <alignment/>
    </xf>
    <xf numFmtId="3" fontId="36" fillId="2" borderId="5" xfId="0" applyNumberFormat="1" applyFont="1" applyFill="1" applyBorder="1" applyAlignment="1">
      <alignment/>
    </xf>
    <xf numFmtId="0" fontId="30" fillId="0" borderId="0" xfId="0" applyFont="1" applyAlignment="1">
      <alignment vertical="center"/>
    </xf>
    <xf numFmtId="0" fontId="39" fillId="0" borderId="0" xfId="0" applyFont="1" applyFill="1" applyBorder="1" applyAlignment="1">
      <alignment vertical="center"/>
    </xf>
    <xf numFmtId="172" fontId="39" fillId="0" borderId="0" xfId="15" applyNumberFormat="1" applyFont="1" applyFill="1" applyBorder="1" applyAlignment="1">
      <alignment vertical="center"/>
    </xf>
    <xf numFmtId="0" fontId="34" fillId="0" borderId="0" xfId="0" applyFont="1" applyFill="1" applyBorder="1" applyAlignment="1">
      <alignment vertical="center"/>
    </xf>
    <xf numFmtId="0" fontId="34" fillId="0" borderId="0" xfId="0" applyFont="1" applyAlignment="1">
      <alignment vertical="center"/>
    </xf>
    <xf numFmtId="0" fontId="40" fillId="0" borderId="0" xfId="0" applyFont="1" applyAlignment="1">
      <alignment vertical="center"/>
    </xf>
    <xf numFmtId="0" fontId="37" fillId="2" borderId="23" xfId="0" applyFont="1" applyFill="1" applyBorder="1" applyAlignment="1">
      <alignment horizontal="center"/>
    </xf>
    <xf numFmtId="3" fontId="37" fillId="2" borderId="23" xfId="0" applyNumberFormat="1" applyFont="1" applyFill="1" applyBorder="1" applyAlignment="1">
      <alignment horizontal="center"/>
    </xf>
    <xf numFmtId="0" fontId="37" fillId="2" borderId="2" xfId="0" applyFont="1" applyFill="1" applyBorder="1" applyAlignment="1">
      <alignment horizontal="center"/>
    </xf>
    <xf numFmtId="3" fontId="37" fillId="2" borderId="2" xfId="0" applyNumberFormat="1" applyFont="1" applyFill="1" applyBorder="1" applyAlignment="1">
      <alignment horizontal="center"/>
    </xf>
    <xf numFmtId="0" fontId="37" fillId="2" borderId="9" xfId="0" applyFont="1" applyFill="1" applyBorder="1" applyAlignment="1">
      <alignment horizontal="center"/>
    </xf>
    <xf numFmtId="3" fontId="37" fillId="2" borderId="9" xfId="0" applyNumberFormat="1" applyFont="1" applyFill="1" applyBorder="1" applyAlignment="1">
      <alignment horizontal="center"/>
    </xf>
    <xf numFmtId="0" fontId="36" fillId="2" borderId="29" xfId="0" applyFont="1" applyFill="1" applyBorder="1" applyAlignment="1">
      <alignment/>
    </xf>
    <xf numFmtId="3" fontId="36" fillId="2" borderId="29" xfId="0" applyNumberFormat="1" applyFont="1" applyFill="1" applyBorder="1" applyAlignment="1">
      <alignment/>
    </xf>
    <xf numFmtId="0" fontId="37" fillId="0" borderId="23" xfId="0" applyFont="1" applyBorder="1" applyAlignment="1">
      <alignment horizontal="center"/>
    </xf>
    <xf numFmtId="3" fontId="37" fillId="0" borderId="23" xfId="0" applyNumberFormat="1" applyFont="1" applyBorder="1" applyAlignment="1">
      <alignment horizontal="center"/>
    </xf>
    <xf numFmtId="0" fontId="37" fillId="0" borderId="2" xfId="0" applyFont="1" applyBorder="1" applyAlignment="1">
      <alignment horizontal="center"/>
    </xf>
    <xf numFmtId="3" fontId="37" fillId="0" borderId="2" xfId="0" applyNumberFormat="1" applyFont="1" applyBorder="1" applyAlignment="1">
      <alignment horizontal="center"/>
    </xf>
    <xf numFmtId="0" fontId="37" fillId="0" borderId="9" xfId="0" applyFont="1" applyBorder="1" applyAlignment="1">
      <alignment horizontal="center"/>
    </xf>
    <xf numFmtId="3" fontId="37" fillId="0" borderId="9" xfId="0" applyNumberFormat="1" applyFont="1" applyBorder="1" applyAlignment="1">
      <alignment horizontal="center"/>
    </xf>
    <xf numFmtId="0" fontId="36" fillId="0" borderId="29" xfId="0" applyFont="1" applyBorder="1" applyAlignment="1">
      <alignment/>
    </xf>
    <xf numFmtId="3" fontId="36" fillId="0" borderId="29" xfId="0" applyNumberFormat="1" applyFont="1" applyBorder="1" applyAlignment="1">
      <alignment/>
    </xf>
    <xf numFmtId="0" fontId="36" fillId="0" borderId="30" xfId="0" applyFont="1" applyBorder="1" applyAlignment="1">
      <alignment/>
    </xf>
    <xf numFmtId="3" fontId="36" fillId="0" borderId="30" xfId="0" applyNumberFormat="1" applyFont="1" applyBorder="1" applyAlignment="1">
      <alignment/>
    </xf>
    <xf numFmtId="0" fontId="36" fillId="0" borderId="2" xfId="0" applyFont="1" applyBorder="1" applyAlignment="1">
      <alignment/>
    </xf>
    <xf numFmtId="3" fontId="36" fillId="0" borderId="2" xfId="0" applyNumberFormat="1" applyFont="1" applyBorder="1" applyAlignment="1">
      <alignment/>
    </xf>
    <xf numFmtId="0" fontId="36" fillId="0" borderId="31" xfId="0" applyFont="1" applyBorder="1" applyAlignment="1">
      <alignment/>
    </xf>
    <xf numFmtId="3" fontId="36" fillId="0" borderId="31" xfId="0" applyNumberFormat="1" applyFont="1" applyBorder="1" applyAlignment="1">
      <alignment/>
    </xf>
    <xf numFmtId="0" fontId="36" fillId="0" borderId="32" xfId="0" applyFont="1" applyBorder="1" applyAlignment="1">
      <alignment/>
    </xf>
    <xf numFmtId="3" fontId="36" fillId="0" borderId="32" xfId="0" applyNumberFormat="1" applyFont="1" applyBorder="1" applyAlignment="1">
      <alignment/>
    </xf>
    <xf numFmtId="3" fontId="36" fillId="0" borderId="0" xfId="0" applyNumberFormat="1" applyFont="1" applyAlignment="1">
      <alignment horizontal="center"/>
    </xf>
    <xf numFmtId="3" fontId="36" fillId="0" borderId="23" xfId="0" applyNumberFormat="1" applyFont="1" applyBorder="1" applyAlignment="1">
      <alignment horizontal="center"/>
    </xf>
    <xf numFmtId="3" fontId="36" fillId="0" borderId="2" xfId="0" applyNumberFormat="1" applyFont="1" applyBorder="1" applyAlignment="1">
      <alignment horizontal="center"/>
    </xf>
    <xf numFmtId="0" fontId="36" fillId="0" borderId="24" xfId="0" applyFont="1" applyBorder="1" applyAlignment="1">
      <alignment horizontal="center"/>
    </xf>
    <xf numFmtId="3" fontId="36" fillId="0" borderId="23" xfId="0" applyNumberFormat="1" applyFont="1" applyBorder="1" applyAlignment="1">
      <alignment/>
    </xf>
    <xf numFmtId="3" fontId="36" fillId="0" borderId="31" xfId="0" applyNumberFormat="1" applyFont="1" applyBorder="1" applyAlignment="1">
      <alignment vertical="center"/>
    </xf>
    <xf numFmtId="3" fontId="36" fillId="0" borderId="32" xfId="0" applyNumberFormat="1" applyFont="1" applyBorder="1" applyAlignment="1">
      <alignment vertical="center"/>
    </xf>
    <xf numFmtId="3" fontId="36" fillId="0" borderId="0" xfId="0" applyNumberFormat="1" applyFont="1" applyBorder="1" applyAlignment="1">
      <alignment/>
    </xf>
    <xf numFmtId="0" fontId="37" fillId="0" borderId="0" xfId="0" applyFont="1" applyBorder="1" applyAlignment="1">
      <alignment/>
    </xf>
    <xf numFmtId="0" fontId="37" fillId="0" borderId="0" xfId="0" applyFont="1" applyAlignment="1">
      <alignment/>
    </xf>
    <xf numFmtId="0" fontId="42" fillId="0" borderId="0" xfId="0" applyFont="1" applyAlignment="1">
      <alignment/>
    </xf>
    <xf numFmtId="0" fontId="36" fillId="0" borderId="0" xfId="0" applyFont="1" applyBorder="1" applyAlignment="1">
      <alignment/>
    </xf>
    <xf numFmtId="3" fontId="37" fillId="0" borderId="0" xfId="0" applyNumberFormat="1" applyFont="1" applyBorder="1" applyAlignment="1">
      <alignment/>
    </xf>
    <xf numFmtId="3" fontId="36" fillId="0" borderId="0" xfId="0" applyNumberFormat="1" applyFont="1" applyBorder="1" applyAlignment="1">
      <alignment horizontal="center"/>
    </xf>
    <xf numFmtId="3" fontId="36" fillId="0" borderId="37" xfId="0" applyNumberFormat="1" applyFont="1" applyBorder="1" applyAlignment="1">
      <alignment/>
    </xf>
    <xf numFmtId="3" fontId="5" fillId="0" borderId="37" xfId="0" applyNumberFormat="1" applyFont="1" applyBorder="1" applyAlignment="1">
      <alignment/>
    </xf>
    <xf numFmtId="3" fontId="16" fillId="0" borderId="37" xfId="0" applyNumberFormat="1" applyFont="1" applyBorder="1" applyAlignment="1">
      <alignment/>
    </xf>
    <xf numFmtId="3" fontId="43" fillId="0" borderId="0" xfId="0" applyNumberFormat="1" applyFont="1" applyAlignment="1">
      <alignment/>
    </xf>
    <xf numFmtId="0" fontId="43" fillId="0" borderId="0" xfId="0" applyFont="1" applyAlignment="1">
      <alignment/>
    </xf>
    <xf numFmtId="3" fontId="44" fillId="0" borderId="0" xfId="0" applyNumberFormat="1" applyFont="1" applyAlignment="1">
      <alignment/>
    </xf>
    <xf numFmtId="0" fontId="36" fillId="0" borderId="19" xfId="0" applyFont="1" applyBorder="1" applyAlignment="1">
      <alignment horizontal="center"/>
    </xf>
    <xf numFmtId="3" fontId="43" fillId="0" borderId="24" xfId="0" applyNumberFormat="1" applyFont="1" applyBorder="1" applyAlignment="1">
      <alignment horizontal="center"/>
    </xf>
    <xf numFmtId="0" fontId="43" fillId="0" borderId="19" xfId="0" applyFont="1" applyBorder="1" applyAlignment="1">
      <alignment horizontal="center"/>
    </xf>
    <xf numFmtId="3" fontId="37" fillId="0" borderId="2" xfId="0" applyNumberFormat="1" applyFont="1" applyBorder="1" applyAlignment="1">
      <alignment/>
    </xf>
    <xf numFmtId="3" fontId="37" fillId="0" borderId="26" xfId="0" applyNumberFormat="1" applyFont="1" applyBorder="1" applyAlignment="1">
      <alignment/>
    </xf>
    <xf numFmtId="3" fontId="37" fillId="0" borderId="26" xfId="0" applyNumberFormat="1" applyFont="1" applyBorder="1" applyAlignment="1">
      <alignment horizontal="center"/>
    </xf>
    <xf numFmtId="3" fontId="5" fillId="0" borderId="31" xfId="0" applyNumberFormat="1" applyFont="1" applyBorder="1" applyAlignment="1">
      <alignment horizontal="center" vertical="center"/>
    </xf>
    <xf numFmtId="3" fontId="5" fillId="0" borderId="32" xfId="0" applyNumberFormat="1" applyFont="1" applyBorder="1" applyAlignment="1">
      <alignment horizontal="center" vertical="center"/>
    </xf>
    <xf numFmtId="3" fontId="36" fillId="0" borderId="31" xfId="0" applyNumberFormat="1" applyFont="1" applyBorder="1" applyAlignment="1">
      <alignment horizontal="center" vertical="center"/>
    </xf>
    <xf numFmtId="3" fontId="36" fillId="0" borderId="32" xfId="0" applyNumberFormat="1" applyFont="1" applyBorder="1" applyAlignment="1">
      <alignment horizontal="center" vertical="center"/>
    </xf>
    <xf numFmtId="0" fontId="5" fillId="0" borderId="9" xfId="0" applyFont="1" applyBorder="1" applyAlignment="1">
      <alignment/>
    </xf>
    <xf numFmtId="0" fontId="8" fillId="0" borderId="9" xfId="0" applyFont="1" applyBorder="1" applyAlignment="1">
      <alignment/>
    </xf>
    <xf numFmtId="0" fontId="36" fillId="0" borderId="9" xfId="0" applyFont="1" applyBorder="1" applyAlignment="1">
      <alignment/>
    </xf>
    <xf numFmtId="3" fontId="36" fillId="0" borderId="9" xfId="0" applyNumberFormat="1" applyFont="1" applyBorder="1" applyAlignment="1">
      <alignment/>
    </xf>
    <xf numFmtId="37" fontId="14" fillId="0" borderId="7" xfId="0" applyNumberFormat="1" applyFont="1" applyBorder="1" applyAlignment="1">
      <alignment vertical="center" wrapText="1"/>
    </xf>
    <xf numFmtId="37" fontId="14" fillId="0" borderId="9" xfId="0" applyNumberFormat="1" applyFont="1" applyBorder="1" applyAlignment="1">
      <alignment vertical="center" wrapText="1"/>
    </xf>
    <xf numFmtId="0" fontId="7" fillId="0" borderId="0" xfId="0" applyFont="1" applyAlignment="1">
      <alignment/>
    </xf>
    <xf numFmtId="0" fontId="14" fillId="0" borderId="0" xfId="0" applyFont="1" applyAlignment="1">
      <alignment/>
    </xf>
    <xf numFmtId="3" fontId="14" fillId="0" borderId="0" xfId="0" applyNumberFormat="1" applyFont="1" applyBorder="1" applyAlignment="1">
      <alignment/>
    </xf>
    <xf numFmtId="171" fontId="29" fillId="0" borderId="0" xfId="15" applyFont="1" applyAlignment="1">
      <alignment/>
    </xf>
    <xf numFmtId="43" fontId="29" fillId="0" borderId="0" xfId="0" applyNumberFormat="1" applyFont="1" applyAlignment="1">
      <alignment/>
    </xf>
    <xf numFmtId="37" fontId="45" fillId="0" borderId="24" xfId="0" applyNumberFormat="1" applyFont="1" applyBorder="1" applyAlignment="1">
      <alignment/>
    </xf>
    <xf numFmtId="174" fontId="5" fillId="0" borderId="0" xfId="0" applyNumberFormat="1" applyFont="1" applyAlignment="1">
      <alignment/>
    </xf>
    <xf numFmtId="174" fontId="13" fillId="0" borderId="7" xfId="0" applyNumberFormat="1" applyFont="1" applyBorder="1" applyAlignment="1">
      <alignment horizontal="center"/>
    </xf>
    <xf numFmtId="174" fontId="13" fillId="0" borderId="9" xfId="0" applyNumberFormat="1" applyFont="1" applyBorder="1" applyAlignment="1">
      <alignment horizontal="center"/>
    </xf>
    <xf numFmtId="174" fontId="13" fillId="0" borderId="24" xfId="0" applyNumberFormat="1" applyFont="1" applyBorder="1" applyAlignment="1">
      <alignment horizontal="center"/>
    </xf>
    <xf numFmtId="174" fontId="14" fillId="0" borderId="24" xfId="0" applyNumberFormat="1" applyFont="1" applyBorder="1" applyAlignment="1">
      <alignment/>
    </xf>
    <xf numFmtId="174" fontId="25" fillId="0" borderId="24" xfId="0" applyNumberFormat="1" applyFont="1" applyBorder="1" applyAlignment="1">
      <alignment/>
    </xf>
    <xf numFmtId="174" fontId="25" fillId="0" borderId="24" xfId="0" applyNumberFormat="1" applyFont="1" applyBorder="1" applyAlignment="1" quotePrefix="1">
      <alignment horizontal="right"/>
    </xf>
    <xf numFmtId="174" fontId="29" fillId="0" borderId="24" xfId="0" applyNumberFormat="1" applyFont="1" applyBorder="1" applyAlignment="1">
      <alignment/>
    </xf>
    <xf numFmtId="174" fontId="14" fillId="0" borderId="16" xfId="0" applyNumberFormat="1" applyFont="1" applyBorder="1" applyAlignment="1">
      <alignment/>
    </xf>
    <xf numFmtId="174" fontId="14" fillId="0" borderId="8" xfId="0" applyNumberFormat="1" applyFont="1" applyBorder="1" applyAlignment="1">
      <alignment horizontal="center"/>
    </xf>
    <xf numFmtId="174" fontId="14" fillId="0" borderId="11" xfId="0" applyNumberFormat="1" applyFont="1" applyBorder="1" applyAlignment="1">
      <alignment horizontal="center"/>
    </xf>
    <xf numFmtId="174" fontId="14" fillId="0" borderId="19" xfId="0" applyNumberFormat="1" applyFont="1" applyBorder="1" applyAlignment="1">
      <alignment horizontal="center"/>
    </xf>
    <xf numFmtId="174" fontId="45" fillId="0" borderId="19" xfId="0" applyNumberFormat="1" applyFont="1" applyBorder="1" applyAlignment="1">
      <alignment/>
    </xf>
    <xf numFmtId="174" fontId="25" fillId="0" borderId="19" xfId="0" applyNumberFormat="1" applyFont="1" applyBorder="1" applyAlignment="1">
      <alignment/>
    </xf>
    <xf numFmtId="174" fontId="14" fillId="0" borderId="19" xfId="0" applyNumberFormat="1" applyFont="1" applyBorder="1" applyAlignment="1" quotePrefix="1">
      <alignment horizontal="right"/>
    </xf>
    <xf numFmtId="174" fontId="14" fillId="0" borderId="19" xfId="0" applyNumberFormat="1" applyFont="1" applyBorder="1" applyAlignment="1">
      <alignment/>
    </xf>
    <xf numFmtId="174" fontId="14" fillId="0" borderId="17" xfId="0" applyNumberFormat="1" applyFont="1" applyBorder="1" applyAlignment="1">
      <alignment/>
    </xf>
    <xf numFmtId="174" fontId="14" fillId="0" borderId="0" xfId="0" applyNumberFormat="1" applyFont="1" applyBorder="1" applyAlignment="1">
      <alignment/>
    </xf>
    <xf numFmtId="174" fontId="0" fillId="0" borderId="0" xfId="0" applyNumberFormat="1" applyFont="1" applyAlignment="1">
      <alignment/>
    </xf>
    <xf numFmtId="174" fontId="4" fillId="0" borderId="0" xfId="0" applyNumberFormat="1" applyFont="1" applyAlignment="1">
      <alignment horizontal="center"/>
    </xf>
    <xf numFmtId="174" fontId="30" fillId="0" borderId="0" xfId="0" applyNumberFormat="1" applyFont="1" applyAlignment="1">
      <alignment horizontal="center"/>
    </xf>
    <xf numFmtId="174" fontId="35" fillId="0" borderId="0" xfId="0" applyNumberFormat="1" applyFont="1" applyAlignment="1">
      <alignment/>
    </xf>
    <xf numFmtId="174" fontId="29" fillId="0" borderId="0" xfId="0" applyNumberFormat="1" applyFont="1" applyAlignment="1">
      <alignment/>
    </xf>
    <xf numFmtId="0" fontId="5" fillId="0" borderId="0" xfId="0" applyFont="1" applyAlignment="1">
      <alignment horizontal="justify" wrapText="1"/>
    </xf>
    <xf numFmtId="0" fontId="5" fillId="0" borderId="0" xfId="0" applyFont="1" applyAlignment="1">
      <alignment vertical="center"/>
    </xf>
    <xf numFmtId="0" fontId="5" fillId="0" borderId="0" xfId="15" applyNumberFormat="1" applyFont="1" applyFill="1" applyAlignment="1" quotePrefix="1">
      <alignment vertical="center"/>
    </xf>
    <xf numFmtId="173" fontId="5" fillId="0" borderId="0" xfId="0" applyNumberFormat="1" applyFont="1" applyAlignment="1">
      <alignment horizontal="justify" wrapText="1"/>
    </xf>
    <xf numFmtId="0" fontId="5" fillId="0" borderId="0" xfId="0" applyFont="1" applyAlignment="1">
      <alignment vertical="center" wrapText="1"/>
    </xf>
    <xf numFmtId="0" fontId="5" fillId="0" borderId="0" xfId="0" applyFont="1" applyAlignment="1">
      <alignment horizontal="justify" vertical="center" wrapText="1"/>
    </xf>
    <xf numFmtId="0" fontId="46" fillId="0" borderId="0" xfId="0" applyFont="1" applyFill="1" applyBorder="1" applyAlignment="1">
      <alignment vertical="center"/>
    </xf>
    <xf numFmtId="172" fontId="47" fillId="0" borderId="0" xfId="15" applyNumberFormat="1" applyFont="1" applyFill="1" applyBorder="1" applyAlignment="1">
      <alignment vertical="center"/>
    </xf>
    <xf numFmtId="0" fontId="5" fillId="0" borderId="0" xfId="0" applyFont="1" applyFill="1" applyBorder="1" applyAlignment="1">
      <alignment vertical="center"/>
    </xf>
    <xf numFmtId="0" fontId="4" fillId="0" borderId="0" xfId="0" applyFont="1" applyAlignment="1">
      <alignment vertical="center"/>
    </xf>
    <xf numFmtId="0" fontId="37" fillId="0" borderId="0" xfId="0" applyFont="1" applyAlignment="1">
      <alignment vertical="center"/>
    </xf>
    <xf numFmtId="0" fontId="47" fillId="0" borderId="0" xfId="0" applyFont="1" applyFill="1" applyBorder="1" applyAlignment="1">
      <alignment vertical="center"/>
    </xf>
    <xf numFmtId="0" fontId="4" fillId="0" borderId="0" xfId="0" applyFont="1" applyFill="1" applyBorder="1" applyAlignment="1">
      <alignment vertical="center"/>
    </xf>
    <xf numFmtId="0" fontId="36" fillId="0" borderId="0" xfId="0" applyFont="1" applyAlignment="1">
      <alignment vertical="center"/>
    </xf>
    <xf numFmtId="0" fontId="5" fillId="0" borderId="0" xfId="0" applyFont="1" applyFill="1" applyAlignment="1">
      <alignment vertical="center"/>
    </xf>
    <xf numFmtId="0" fontId="36" fillId="0" borderId="0" xfId="0" applyFont="1" applyFill="1" applyAlignment="1">
      <alignment horizontal="right" vertical="center" indent="2"/>
    </xf>
    <xf numFmtId="0" fontId="36" fillId="0" borderId="0" xfId="0" applyFont="1" applyFill="1" applyAlignment="1">
      <alignment vertical="center"/>
    </xf>
    <xf numFmtId="0" fontId="4" fillId="0" borderId="0" xfId="0" applyFont="1" applyFill="1" applyAlignment="1">
      <alignment vertical="center"/>
    </xf>
    <xf numFmtId="0" fontId="37" fillId="0" borderId="0" xfId="0" applyFont="1" applyFill="1" applyAlignment="1">
      <alignment horizontal="right" vertical="center" indent="2"/>
    </xf>
    <xf numFmtId="0" fontId="37" fillId="0" borderId="0" xfId="0" applyFont="1" applyFill="1" applyAlignment="1">
      <alignment vertical="center"/>
    </xf>
    <xf numFmtId="0" fontId="48" fillId="0" borderId="0" xfId="0" applyFont="1" applyBorder="1" applyAlignment="1" quotePrefix="1">
      <alignment horizontal="left" vertical="center" indent="1"/>
    </xf>
    <xf numFmtId="0" fontId="36" fillId="0" borderId="0" xfId="0" applyFont="1" applyBorder="1" applyAlignment="1">
      <alignment vertical="center"/>
    </xf>
    <xf numFmtId="0" fontId="49" fillId="0" borderId="0" xfId="0" applyFont="1" applyBorder="1" applyAlignment="1" quotePrefix="1">
      <alignment vertical="center"/>
    </xf>
    <xf numFmtId="41" fontId="21" fillId="0" borderId="28" xfId="0" applyNumberFormat="1" applyFont="1" applyBorder="1" applyAlignment="1">
      <alignment/>
    </xf>
    <xf numFmtId="41" fontId="4" fillId="0" borderId="38" xfId="0" applyNumberFormat="1" applyFont="1" applyBorder="1" applyAlignment="1">
      <alignment/>
    </xf>
    <xf numFmtId="0" fontId="36" fillId="2" borderId="31" xfId="0" applyFont="1" applyFill="1" applyBorder="1" applyAlignment="1">
      <alignment horizontal="center"/>
    </xf>
    <xf numFmtId="0" fontId="4" fillId="0" borderId="33" xfId="0" applyFont="1" applyBorder="1" applyAlignment="1">
      <alignment horizontal="center" vertical="center"/>
    </xf>
    <xf numFmtId="3" fontId="13" fillId="0" borderId="0" xfId="0" applyNumberFormat="1" applyFont="1" applyBorder="1" applyAlignment="1">
      <alignment horizontal="center" vertical="center" wrapText="1"/>
    </xf>
    <xf numFmtId="0" fontId="12" fillId="0" borderId="0" xfId="0" applyFont="1" applyAlignment="1">
      <alignment horizontal="center"/>
    </xf>
    <xf numFmtId="0" fontId="14" fillId="0" borderId="0" xfId="0" applyFont="1" applyAlignment="1">
      <alignment horizontal="center"/>
    </xf>
    <xf numFmtId="3" fontId="14" fillId="0" borderId="39" xfId="0" applyNumberFormat="1" applyFont="1" applyBorder="1" applyAlignment="1">
      <alignment horizontal="center"/>
    </xf>
    <xf numFmtId="3" fontId="13" fillId="0" borderId="40" xfId="0" applyNumberFormat="1" applyFont="1" applyBorder="1" applyAlignment="1">
      <alignment horizontal="center" vertical="center" wrapText="1"/>
    </xf>
    <xf numFmtId="3" fontId="13" fillId="0" borderId="24" xfId="0" applyNumberFormat="1" applyFont="1" applyBorder="1" applyAlignment="1">
      <alignment horizontal="center" vertical="center" wrapText="1"/>
    </xf>
    <xf numFmtId="37" fontId="13" fillId="0" borderId="40" xfId="0" applyNumberFormat="1" applyFont="1" applyBorder="1" applyAlignment="1">
      <alignment horizontal="center" vertical="center" wrapText="1"/>
    </xf>
    <xf numFmtId="37" fontId="13" fillId="0" borderId="24" xfId="0" applyNumberFormat="1" applyFont="1" applyBorder="1" applyAlignment="1">
      <alignment horizontal="center" vertical="center" wrapText="1"/>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37" fillId="0" borderId="15" xfId="0" applyFont="1" applyBorder="1" applyAlignment="1">
      <alignment horizontal="center"/>
    </xf>
    <xf numFmtId="0" fontId="37" fillId="0" borderId="41" xfId="0" applyFont="1" applyBorder="1" applyAlignment="1">
      <alignment horizontal="center"/>
    </xf>
    <xf numFmtId="0" fontId="37" fillId="0" borderId="10" xfId="0" applyFont="1" applyBorder="1" applyAlignment="1">
      <alignment horizontal="center"/>
    </xf>
    <xf numFmtId="0" fontId="37" fillId="0" borderId="42" xfId="0" applyFont="1" applyBorder="1" applyAlignment="1">
      <alignment horizontal="center"/>
    </xf>
    <xf numFmtId="0" fontId="4" fillId="0" borderId="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NumberFormat="1" applyFont="1" applyAlignment="1">
      <alignment horizontal="left" vertical="center" wrapText="1"/>
    </xf>
    <xf numFmtId="0" fontId="5" fillId="0" borderId="0" xfId="0" applyFont="1" applyAlignment="1">
      <alignment horizontal="left" vertical="center" wrapText="1"/>
    </xf>
    <xf numFmtId="3" fontId="5" fillId="0" borderId="31" xfId="0" applyNumberFormat="1" applyFont="1" applyBorder="1" applyAlignment="1">
      <alignment horizontal="center" vertical="center"/>
    </xf>
    <xf numFmtId="3" fontId="5" fillId="0" borderId="32" xfId="0" applyNumberFormat="1" applyFont="1" applyBorder="1" applyAlignment="1">
      <alignment horizontal="center" vertic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6" xfId="0" applyFont="1" applyBorder="1" applyAlignment="1">
      <alignment horizontal="center"/>
    </xf>
    <xf numFmtId="0" fontId="5" fillId="0" borderId="43" xfId="0" applyFont="1" applyBorder="1" applyAlignment="1">
      <alignment horizontal="center"/>
    </xf>
    <xf numFmtId="0" fontId="36" fillId="2" borderId="30" xfId="0" applyFont="1" applyFill="1" applyBorder="1" applyAlignment="1">
      <alignment horizontal="center"/>
    </xf>
    <xf numFmtId="0" fontId="4" fillId="0" borderId="3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left"/>
    </xf>
    <xf numFmtId="0" fontId="4" fillId="0" borderId="44" xfId="0" applyFont="1" applyBorder="1" applyAlignment="1">
      <alignment horizontal="center"/>
    </xf>
    <xf numFmtId="0" fontId="4" fillId="0" borderId="45" xfId="0" applyFont="1" applyBorder="1" applyAlignment="1">
      <alignment horizontal="center"/>
    </xf>
    <xf numFmtId="173" fontId="5" fillId="0" borderId="0" xfId="0" applyNumberFormat="1" applyFont="1" applyAlignment="1">
      <alignment horizontal="left" wrapText="1"/>
    </xf>
    <xf numFmtId="0" fontId="5" fillId="0" borderId="0" xfId="0" applyFont="1" applyAlignment="1">
      <alignment horizontal="left" wrapText="1"/>
    </xf>
    <xf numFmtId="0" fontId="26" fillId="0" borderId="0" xfId="0" applyFont="1" applyAlignment="1">
      <alignment horizontal="left"/>
    </xf>
    <xf numFmtId="0" fontId="41" fillId="0" borderId="0" xfId="0" applyFont="1" applyAlignment="1">
      <alignment horizontal="left"/>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9" xfId="0" applyFont="1" applyFill="1" applyBorder="1" applyAlignment="1">
      <alignment horizontal="left"/>
    </xf>
    <xf numFmtId="0" fontId="14" fillId="0" borderId="1" xfId="0" applyFont="1" applyBorder="1" applyAlignment="1">
      <alignment horizontal="center" vertical="center"/>
    </xf>
    <xf numFmtId="0" fontId="14" fillId="0" borderId="12" xfId="0" applyFont="1" applyBorder="1" applyAlignment="1">
      <alignment horizontal="center" vertical="center"/>
    </xf>
    <xf numFmtId="0" fontId="19" fillId="0" borderId="0"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3" fontId="4" fillId="0" borderId="46" xfId="0" applyNumberFormat="1" applyFont="1" applyBorder="1" applyAlignment="1">
      <alignment horizontal="center"/>
    </xf>
    <xf numFmtId="3" fontId="4" fillId="0" borderId="47"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19050</xdr:rowOff>
    </xdr:from>
    <xdr:to>
      <xdr:col>5</xdr:col>
      <xdr:colOff>28575</xdr:colOff>
      <xdr:row>2</xdr:row>
      <xdr:rowOff>171450</xdr:rowOff>
    </xdr:to>
    <xdr:sp>
      <xdr:nvSpPr>
        <xdr:cNvPr id="1" name="TextBox 1"/>
        <xdr:cNvSpPr txBox="1">
          <a:spLocks noChangeArrowheads="1"/>
        </xdr:cNvSpPr>
      </xdr:nvSpPr>
      <xdr:spPr>
        <a:xfrm>
          <a:off x="4152900" y="19050"/>
          <a:ext cx="2276475" cy="581025"/>
        </a:xfrm>
        <a:prstGeom prst="rect">
          <a:avLst/>
        </a:prstGeom>
        <a:noFill/>
        <a:ln w="9525" cmpd="sng">
          <a:noFill/>
        </a:ln>
      </xdr:spPr>
      <xdr:txBody>
        <a:bodyPr vertOverflow="clip" wrap="square"/>
        <a:p>
          <a:pPr algn="ctr">
            <a:defRPr/>
          </a:pPr>
          <a:r>
            <a:rPr lang="en-US" cap="none" sz="900" b="1" i="0" u="none" baseline="0">
              <a:latin typeface="Arial"/>
              <a:ea typeface="Arial"/>
              <a:cs typeface="Arial"/>
            </a:rPr>
            <a:t>Mẫu số B 01a - DN</a:t>
          </a:r>
          <a:r>
            <a:rPr lang="en-US" cap="none" sz="900" b="0" i="0" u="none" baseline="0">
              <a:latin typeface="Arial"/>
              <a:ea typeface="Arial"/>
              <a:cs typeface="Arial"/>
            </a:rPr>
            <a:t>
( Ban hành theo QĐ số 15/2006/QĐ-BTC
Ngày 20/03/2006 của Bộ trưởng BTC)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0</xdr:row>
      <xdr:rowOff>19050</xdr:rowOff>
    </xdr:from>
    <xdr:to>
      <xdr:col>6</xdr:col>
      <xdr:colOff>847725</xdr:colOff>
      <xdr:row>3</xdr:row>
      <xdr:rowOff>9525</xdr:rowOff>
    </xdr:to>
    <xdr:sp>
      <xdr:nvSpPr>
        <xdr:cNvPr id="1" name="TextBox 1"/>
        <xdr:cNvSpPr txBox="1">
          <a:spLocks noChangeArrowheads="1"/>
        </xdr:cNvSpPr>
      </xdr:nvSpPr>
      <xdr:spPr>
        <a:xfrm>
          <a:off x="4800600" y="19050"/>
          <a:ext cx="2247900" cy="600075"/>
        </a:xfrm>
        <a:prstGeom prst="rect">
          <a:avLst/>
        </a:prstGeom>
        <a:noFill/>
        <a:ln w="9525" cmpd="sng">
          <a:noFill/>
        </a:ln>
      </xdr:spPr>
      <xdr:txBody>
        <a:bodyPr vertOverflow="clip" wrap="square"/>
        <a:p>
          <a:pPr algn="ctr">
            <a:defRPr/>
          </a:pPr>
          <a:r>
            <a:rPr lang="en-US" cap="none" sz="900" b="1" i="0" u="none" baseline="0">
              <a:latin typeface="Arial"/>
              <a:ea typeface="Arial"/>
              <a:cs typeface="Arial"/>
            </a:rPr>
            <a:t>Mẫu số B 02 - DN</a:t>
          </a:r>
          <a:r>
            <a:rPr lang="en-US" cap="none" sz="900" b="0" i="0" u="none" baseline="0">
              <a:latin typeface="Arial"/>
              <a:ea typeface="Arial"/>
              <a:cs typeface="Arial"/>
            </a:rPr>
            <a:t>
( Ban hành theo QĐ số 15/2006/QĐ-BTC
Ngày 20/03/2006 của Bộ trưởng BTC)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0</xdr:row>
      <xdr:rowOff>19050</xdr:rowOff>
    </xdr:from>
    <xdr:to>
      <xdr:col>7</xdr:col>
      <xdr:colOff>76200</xdr:colOff>
      <xdr:row>3</xdr:row>
      <xdr:rowOff>228600</xdr:rowOff>
    </xdr:to>
    <xdr:sp>
      <xdr:nvSpPr>
        <xdr:cNvPr id="1" name="TextBox 1"/>
        <xdr:cNvSpPr txBox="1">
          <a:spLocks noChangeArrowheads="1"/>
        </xdr:cNvSpPr>
      </xdr:nvSpPr>
      <xdr:spPr>
        <a:xfrm>
          <a:off x="4314825" y="19050"/>
          <a:ext cx="2505075" cy="800100"/>
        </a:xfrm>
        <a:prstGeom prst="rect">
          <a:avLst/>
        </a:prstGeom>
        <a:noFill/>
        <a:ln w="9525" cmpd="sng">
          <a:noFill/>
        </a:ln>
      </xdr:spPr>
      <xdr:txBody>
        <a:bodyPr vertOverflow="clip" wrap="square"/>
        <a:p>
          <a:pPr algn="ctr">
            <a:defRPr/>
          </a:pPr>
          <a:r>
            <a:rPr lang="en-US" cap="none" sz="900" b="1" i="0" u="none" baseline="0">
              <a:latin typeface="Arial"/>
              <a:ea typeface="Arial"/>
              <a:cs typeface="Arial"/>
            </a:rPr>
            <a:t>Mẫu số B 09 - DN</a:t>
          </a:r>
          <a:r>
            <a:rPr lang="en-US" cap="none" sz="900" b="0" i="0" u="none" baseline="0">
              <a:latin typeface="Arial"/>
              <a:ea typeface="Arial"/>
              <a:cs typeface="Arial"/>
            </a:rPr>
            <a:t>
( Ban hành theo QĐ số 15/2006/QĐ-BTC
Ngày 20/03/2006 của Bộ trưởng BTC)</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19050</xdr:rowOff>
    </xdr:from>
    <xdr:to>
      <xdr:col>4</xdr:col>
      <xdr:colOff>1057275</xdr:colOff>
      <xdr:row>2</xdr:row>
      <xdr:rowOff>200025</xdr:rowOff>
    </xdr:to>
    <xdr:sp>
      <xdr:nvSpPr>
        <xdr:cNvPr id="1" name="TextBox 1"/>
        <xdr:cNvSpPr txBox="1">
          <a:spLocks noChangeArrowheads="1"/>
        </xdr:cNvSpPr>
      </xdr:nvSpPr>
      <xdr:spPr>
        <a:xfrm>
          <a:off x="4514850" y="19050"/>
          <a:ext cx="2257425" cy="609600"/>
        </a:xfrm>
        <a:prstGeom prst="rect">
          <a:avLst/>
        </a:prstGeom>
        <a:noFill/>
        <a:ln w="9525" cmpd="sng">
          <a:noFill/>
        </a:ln>
      </xdr:spPr>
      <xdr:txBody>
        <a:bodyPr vertOverflow="clip" wrap="square"/>
        <a:p>
          <a:pPr algn="ctr">
            <a:defRPr/>
          </a:pPr>
          <a:r>
            <a:rPr lang="en-US" cap="none" sz="900" b="1" i="0" u="none" baseline="0">
              <a:latin typeface="Arial"/>
              <a:ea typeface="Arial"/>
              <a:cs typeface="Arial"/>
            </a:rPr>
            <a:t>Mẫu số B 03 - DN</a:t>
          </a:r>
          <a:r>
            <a:rPr lang="en-US" cap="none" sz="900" b="0" i="0" u="none" baseline="0">
              <a:latin typeface="Arial"/>
              <a:ea typeface="Arial"/>
              <a:cs typeface="Arial"/>
            </a:rPr>
            <a:t>
( Ban hành theo QĐ số 15/2006/QĐ-BTC
Ngày 20/03/2006 của Bộ trưởng BTC)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vnTools\Ufunctions.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iBase"/>
      <sheetName val="vniBase"/>
      <sheetName val="abcBase"/>
    </sheetNames>
    <definedNames>
      <definedName name="VN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55"/>
  <sheetViews>
    <sheetView workbookViewId="0" topLeftCell="F34">
      <selection activeCell="L49" sqref="L49"/>
    </sheetView>
  </sheetViews>
  <sheetFormatPr defaultColWidth="9.140625" defaultRowHeight="12.75"/>
  <cols>
    <col min="1" max="1" width="32.421875" style="0" customWidth="1"/>
    <col min="2" max="2" width="3.57421875" style="0" customWidth="1"/>
    <col min="3" max="3" width="7.140625" style="24" customWidth="1"/>
    <col min="4" max="4" width="13.28125" style="2" customWidth="1"/>
    <col min="5" max="5" width="11.7109375" style="2" customWidth="1"/>
    <col min="6" max="6" width="25.28125" style="0" customWidth="1"/>
    <col min="7" max="7" width="3.57421875" style="0" customWidth="1"/>
    <col min="8" max="8" width="6.7109375" style="24" customWidth="1"/>
    <col min="9" max="9" width="12.57421875" style="2" customWidth="1"/>
    <col min="10" max="10" width="12.421875" style="2" customWidth="1"/>
    <col min="11" max="11" width="0.13671875" style="2" customWidth="1"/>
    <col min="12" max="12" width="32.7109375" style="0" customWidth="1"/>
    <col min="13" max="13" width="3.57421875" style="0" customWidth="1"/>
    <col min="14" max="14" width="6.7109375" style="24" customWidth="1"/>
    <col min="15" max="15" width="12.7109375" style="2" customWidth="1"/>
    <col min="16" max="16" width="12.8515625" style="2" customWidth="1"/>
    <col min="17" max="17" width="15.8515625" style="0" customWidth="1"/>
  </cols>
  <sheetData>
    <row r="1" spans="1:15" ht="18">
      <c r="A1" s="1" t="s">
        <v>676</v>
      </c>
      <c r="F1" s="3"/>
      <c r="O1" s="1" t="s">
        <v>39</v>
      </c>
    </row>
    <row r="2" spans="1:6" ht="18">
      <c r="A2" s="1" t="s">
        <v>689</v>
      </c>
      <c r="F2" s="3"/>
    </row>
    <row r="3" ht="27.75">
      <c r="F3" s="4" t="s">
        <v>677</v>
      </c>
    </row>
    <row r="4" spans="6:15" ht="18" thickBot="1">
      <c r="F4" s="5" t="s">
        <v>596</v>
      </c>
      <c r="O4" s="13" t="s">
        <v>36</v>
      </c>
    </row>
    <row r="5" spans="1:16" ht="15">
      <c r="A5" s="35" t="s">
        <v>678</v>
      </c>
      <c r="B5" s="40" t="s">
        <v>31</v>
      </c>
      <c r="C5" s="40" t="s">
        <v>20</v>
      </c>
      <c r="D5" s="41" t="s">
        <v>22</v>
      </c>
      <c r="E5" s="42" t="s">
        <v>24</v>
      </c>
      <c r="F5" s="48" t="s">
        <v>679</v>
      </c>
      <c r="G5" s="40" t="s">
        <v>31</v>
      </c>
      <c r="H5" s="40" t="s">
        <v>20</v>
      </c>
      <c r="I5" s="41" t="s">
        <v>22</v>
      </c>
      <c r="J5" s="50" t="s">
        <v>24</v>
      </c>
      <c r="K5" s="37"/>
      <c r="L5" s="48" t="s">
        <v>680</v>
      </c>
      <c r="M5" s="40" t="s">
        <v>31</v>
      </c>
      <c r="N5" s="40" t="s">
        <v>20</v>
      </c>
      <c r="O5" s="41" t="s">
        <v>22</v>
      </c>
      <c r="P5" s="42" t="s">
        <v>24</v>
      </c>
    </row>
    <row r="6" spans="1:16" ht="15">
      <c r="A6" s="47"/>
      <c r="B6" s="43" t="s">
        <v>32</v>
      </c>
      <c r="C6" s="43" t="s">
        <v>21</v>
      </c>
      <c r="D6" s="44" t="s">
        <v>96</v>
      </c>
      <c r="E6" s="46" t="s">
        <v>23</v>
      </c>
      <c r="F6" s="49"/>
      <c r="G6" s="43" t="s">
        <v>32</v>
      </c>
      <c r="H6" s="43" t="s">
        <v>21</v>
      </c>
      <c r="I6" s="44" t="s">
        <v>96</v>
      </c>
      <c r="J6" s="45" t="s">
        <v>23</v>
      </c>
      <c r="K6" s="37"/>
      <c r="L6" s="49"/>
      <c r="M6" s="43" t="s">
        <v>32</v>
      </c>
      <c r="N6" s="43" t="s">
        <v>21</v>
      </c>
      <c r="O6" s="44" t="s">
        <v>96</v>
      </c>
      <c r="P6" s="46" t="s">
        <v>23</v>
      </c>
    </row>
    <row r="7" spans="1:16" ht="15">
      <c r="A7" s="60">
        <v>1</v>
      </c>
      <c r="B7" s="43">
        <v>2</v>
      </c>
      <c r="C7" s="43">
        <v>3</v>
      </c>
      <c r="D7" s="44">
        <v>4</v>
      </c>
      <c r="E7" s="59">
        <v>5</v>
      </c>
      <c r="F7" s="49">
        <v>1</v>
      </c>
      <c r="G7" s="43">
        <v>2</v>
      </c>
      <c r="H7" s="43">
        <v>3</v>
      </c>
      <c r="I7" s="44">
        <v>4</v>
      </c>
      <c r="J7" s="45">
        <v>5</v>
      </c>
      <c r="K7" s="23"/>
      <c r="L7" s="45">
        <v>1</v>
      </c>
      <c r="M7" s="43">
        <v>2</v>
      </c>
      <c r="N7" s="43">
        <v>3</v>
      </c>
      <c r="O7" s="44">
        <v>4</v>
      </c>
      <c r="P7" s="46">
        <v>5</v>
      </c>
    </row>
    <row r="8" spans="1:16" ht="15">
      <c r="A8" s="14" t="s">
        <v>690</v>
      </c>
      <c r="B8" s="15">
        <v>100</v>
      </c>
      <c r="C8" s="21"/>
      <c r="D8" s="16">
        <f>D9+D12+D16+D25+D29</f>
        <v>99174920923</v>
      </c>
      <c r="E8" s="16">
        <f>E9+E12+E16+E25+E29</f>
        <v>70711463005</v>
      </c>
      <c r="F8" s="14" t="s">
        <v>708</v>
      </c>
      <c r="G8" s="31">
        <v>220</v>
      </c>
      <c r="H8" s="21"/>
      <c r="I8" s="16">
        <f>I9+I12+I15+I19</f>
        <v>19018033650</v>
      </c>
      <c r="J8" s="16">
        <f>J9+J12+J15+J19</f>
        <v>22531953011</v>
      </c>
      <c r="K8" s="51"/>
      <c r="L8" s="31" t="s">
        <v>3</v>
      </c>
      <c r="M8" s="15">
        <v>300</v>
      </c>
      <c r="N8" s="21"/>
      <c r="O8" s="68">
        <f>O9+O20</f>
        <v>37997061269</v>
      </c>
      <c r="P8" s="68">
        <f>P9+P20</f>
        <v>65644069962</v>
      </c>
    </row>
    <row r="9" spans="1:16" ht="15">
      <c r="A9" s="14" t="s">
        <v>691</v>
      </c>
      <c r="B9" s="15">
        <v>110</v>
      </c>
      <c r="C9" s="21"/>
      <c r="D9" s="16">
        <f>SUM(D10:D11)</f>
        <v>14047649441</v>
      </c>
      <c r="E9" s="16">
        <f>SUM(E10:E11)</f>
        <v>14337307206</v>
      </c>
      <c r="F9" s="20" t="s">
        <v>709</v>
      </c>
      <c r="G9" s="32">
        <v>221</v>
      </c>
      <c r="H9" s="22" t="s">
        <v>57</v>
      </c>
      <c r="I9" s="19">
        <f>I10+I11</f>
        <v>15216633756</v>
      </c>
      <c r="J9" s="19">
        <f>J10+J11</f>
        <v>13378026775</v>
      </c>
      <c r="K9" s="51"/>
      <c r="L9" s="31" t="s">
        <v>681</v>
      </c>
      <c r="M9" s="18">
        <v>310</v>
      </c>
      <c r="N9" s="22"/>
      <c r="O9" s="16">
        <f>SUM(O10:O19)</f>
        <v>37997061269</v>
      </c>
      <c r="P9" s="16">
        <f>SUM(P10:P19)</f>
        <v>65596628051</v>
      </c>
    </row>
    <row r="10" spans="1:16" ht="13.5">
      <c r="A10" s="20" t="s">
        <v>692</v>
      </c>
      <c r="B10" s="18">
        <v>111</v>
      </c>
      <c r="C10" s="22" t="s">
        <v>40</v>
      </c>
      <c r="D10" s="29">
        <v>14047649441</v>
      </c>
      <c r="E10" s="29">
        <v>14337307206</v>
      </c>
      <c r="F10" s="20" t="s">
        <v>710</v>
      </c>
      <c r="G10" s="32">
        <v>222</v>
      </c>
      <c r="H10" s="22"/>
      <c r="I10" s="29">
        <v>33808903671</v>
      </c>
      <c r="J10" s="29">
        <v>31405435860</v>
      </c>
      <c r="K10" s="51"/>
      <c r="L10" s="32" t="s">
        <v>4</v>
      </c>
      <c r="M10" s="18">
        <v>311</v>
      </c>
      <c r="N10" s="22" t="s">
        <v>67</v>
      </c>
      <c r="O10" s="19">
        <v>20260837720</v>
      </c>
      <c r="P10" s="19">
        <v>48464965773</v>
      </c>
    </row>
    <row r="11" spans="1:16" ht="15">
      <c r="A11" s="20" t="s">
        <v>693</v>
      </c>
      <c r="B11" s="15">
        <v>112</v>
      </c>
      <c r="C11" s="22"/>
      <c r="D11" s="29"/>
      <c r="E11" s="29"/>
      <c r="F11" s="20" t="s">
        <v>711</v>
      </c>
      <c r="G11" s="32">
        <v>223</v>
      </c>
      <c r="H11" s="22"/>
      <c r="I11" s="29">
        <v>-18592269915</v>
      </c>
      <c r="J11" s="29">
        <v>-18027409085</v>
      </c>
      <c r="K11" s="51"/>
      <c r="L11" s="32" t="s">
        <v>5</v>
      </c>
      <c r="M11" s="18">
        <v>312</v>
      </c>
      <c r="N11" s="22"/>
      <c r="O11" s="19">
        <v>12971090248</v>
      </c>
      <c r="P11" s="19">
        <v>14976801291</v>
      </c>
    </row>
    <row r="12" spans="1:16" ht="15">
      <c r="A12" s="14" t="s">
        <v>694</v>
      </c>
      <c r="B12" s="15">
        <v>120</v>
      </c>
      <c r="C12" s="22" t="s">
        <v>41</v>
      </c>
      <c r="D12" s="16">
        <f>D13+D15</f>
        <v>7000000000</v>
      </c>
      <c r="E12" s="16">
        <f>E13+E15</f>
        <v>0</v>
      </c>
      <c r="F12" s="20" t="s">
        <v>712</v>
      </c>
      <c r="G12" s="32">
        <v>224</v>
      </c>
      <c r="H12" s="22" t="s">
        <v>58</v>
      </c>
      <c r="I12" s="29"/>
      <c r="J12" s="29"/>
      <c r="K12" s="51"/>
      <c r="L12" s="32" t="s">
        <v>6</v>
      </c>
      <c r="M12" s="18">
        <v>313</v>
      </c>
      <c r="N12" s="22"/>
      <c r="O12" s="19">
        <v>638345449</v>
      </c>
      <c r="P12" s="19">
        <v>6900000</v>
      </c>
    </row>
    <row r="13" spans="1:16" ht="15">
      <c r="A13" s="20" t="s">
        <v>695</v>
      </c>
      <c r="B13" s="15">
        <v>121</v>
      </c>
      <c r="C13" s="21"/>
      <c r="D13" s="29">
        <v>7000000000</v>
      </c>
      <c r="E13" s="29"/>
      <c r="F13" s="20" t="s">
        <v>710</v>
      </c>
      <c r="G13" s="32">
        <v>225</v>
      </c>
      <c r="H13" s="22"/>
      <c r="I13" s="29"/>
      <c r="J13" s="29"/>
      <c r="K13" s="51"/>
      <c r="L13" s="32" t="s">
        <v>7</v>
      </c>
      <c r="M13" s="18">
        <v>314</v>
      </c>
      <c r="N13" s="22" t="s">
        <v>68</v>
      </c>
      <c r="O13" s="19">
        <v>3100712087</v>
      </c>
      <c r="P13" s="19">
        <v>982668191</v>
      </c>
    </row>
    <row r="14" spans="1:16" ht="15">
      <c r="A14" s="20" t="s">
        <v>696</v>
      </c>
      <c r="B14" s="18"/>
      <c r="C14" s="22"/>
      <c r="D14" s="28"/>
      <c r="E14" s="28"/>
      <c r="F14" s="20" t="s">
        <v>711</v>
      </c>
      <c r="G14" s="31">
        <v>226</v>
      </c>
      <c r="H14" s="21"/>
      <c r="I14" s="28"/>
      <c r="J14" s="28"/>
      <c r="K14" s="51"/>
      <c r="L14" s="32" t="s">
        <v>95</v>
      </c>
      <c r="M14" s="18">
        <v>315</v>
      </c>
      <c r="N14" s="22"/>
      <c r="O14" s="19">
        <v>859803672</v>
      </c>
      <c r="P14" s="19"/>
    </row>
    <row r="15" spans="1:16" ht="13.5">
      <c r="A15" s="20" t="s">
        <v>45</v>
      </c>
      <c r="B15" s="18">
        <v>129</v>
      </c>
      <c r="C15" s="22"/>
      <c r="D15" s="29"/>
      <c r="E15" s="29"/>
      <c r="F15" s="20" t="s">
        <v>713</v>
      </c>
      <c r="G15" s="32">
        <v>227</v>
      </c>
      <c r="H15" s="22" t="s">
        <v>59</v>
      </c>
      <c r="I15" s="19">
        <f>I16+I17</f>
        <v>118279349</v>
      </c>
      <c r="J15" s="19">
        <f>J16+J17</f>
        <v>146563550</v>
      </c>
      <c r="K15" s="51"/>
      <c r="L15" s="32" t="s">
        <v>8</v>
      </c>
      <c r="M15" s="18">
        <v>316</v>
      </c>
      <c r="N15" s="22" t="s">
        <v>69</v>
      </c>
      <c r="O15" s="19"/>
      <c r="P15" s="19"/>
    </row>
    <row r="16" spans="1:17" ht="15">
      <c r="A16" s="14" t="s">
        <v>42</v>
      </c>
      <c r="B16" s="15">
        <v>130</v>
      </c>
      <c r="C16" s="21"/>
      <c r="D16" s="16">
        <f>SUM(D17:D24)</f>
        <v>58797950212</v>
      </c>
      <c r="E16" s="16">
        <f>SUM(E17:E24)</f>
        <v>33990876983</v>
      </c>
      <c r="F16" s="20" t="s">
        <v>710</v>
      </c>
      <c r="G16" s="32">
        <v>228</v>
      </c>
      <c r="H16" s="22"/>
      <c r="I16" s="29">
        <v>215988406</v>
      </c>
      <c r="J16" s="29">
        <v>215988406</v>
      </c>
      <c r="K16" s="51"/>
      <c r="L16" s="32" t="s">
        <v>9</v>
      </c>
      <c r="M16" s="18">
        <v>317</v>
      </c>
      <c r="N16" s="22"/>
      <c r="O16" s="19"/>
      <c r="P16" s="19"/>
      <c r="Q16" s="6"/>
    </row>
    <row r="17" spans="1:17" ht="13.5">
      <c r="A17" s="20" t="s">
        <v>697</v>
      </c>
      <c r="B17" s="18">
        <v>131</v>
      </c>
      <c r="C17" s="22"/>
      <c r="D17" s="29">
        <v>59039127640</v>
      </c>
      <c r="E17" s="29">
        <v>35496567844</v>
      </c>
      <c r="F17" s="20" t="s">
        <v>711</v>
      </c>
      <c r="G17" s="32">
        <v>229</v>
      </c>
      <c r="H17" s="22"/>
      <c r="I17" s="29">
        <v>-97709057</v>
      </c>
      <c r="J17" s="29">
        <v>-69424856</v>
      </c>
      <c r="K17" s="51"/>
      <c r="L17" s="32" t="s">
        <v>34</v>
      </c>
      <c r="M17" s="18">
        <v>318</v>
      </c>
      <c r="N17" s="22"/>
      <c r="O17" s="19"/>
      <c r="P17" s="19"/>
      <c r="Q17" s="6"/>
    </row>
    <row r="18" spans="1:17" ht="15">
      <c r="A18" s="20" t="s">
        <v>698</v>
      </c>
      <c r="B18" s="15">
        <v>132</v>
      </c>
      <c r="C18" s="21"/>
      <c r="D18" s="29">
        <v>2123677851</v>
      </c>
      <c r="E18" s="29">
        <v>821036574</v>
      </c>
      <c r="F18" s="20" t="s">
        <v>714</v>
      </c>
      <c r="G18" s="31"/>
      <c r="H18" s="21"/>
      <c r="I18" s="28"/>
      <c r="J18" s="28"/>
      <c r="K18" s="23"/>
      <c r="L18" s="32" t="s">
        <v>10</v>
      </c>
      <c r="M18" s="15">
        <v>319</v>
      </c>
      <c r="N18" s="22" t="s">
        <v>71</v>
      </c>
      <c r="O18" s="19">
        <v>166272093</v>
      </c>
      <c r="P18" s="19">
        <v>1165292796</v>
      </c>
      <c r="Q18" s="6"/>
    </row>
    <row r="19" spans="1:17" ht="15">
      <c r="A19" s="20" t="s">
        <v>43</v>
      </c>
      <c r="B19" s="18">
        <v>133</v>
      </c>
      <c r="C19" s="22"/>
      <c r="D19" s="29"/>
      <c r="E19" s="29"/>
      <c r="F19" s="20" t="s">
        <v>715</v>
      </c>
      <c r="G19" s="32">
        <v>230</v>
      </c>
      <c r="H19" s="22" t="s">
        <v>60</v>
      </c>
      <c r="I19" s="29">
        <v>3683120545</v>
      </c>
      <c r="J19" s="29">
        <v>9007362686</v>
      </c>
      <c r="K19" s="23"/>
      <c r="L19" s="32" t="s">
        <v>70</v>
      </c>
      <c r="M19" s="15">
        <v>320</v>
      </c>
      <c r="N19" s="21"/>
      <c r="O19" s="19"/>
      <c r="P19" s="19"/>
      <c r="Q19" s="6"/>
    </row>
    <row r="20" spans="1:17" ht="15">
      <c r="A20" s="20" t="s">
        <v>699</v>
      </c>
      <c r="B20" s="18"/>
      <c r="C20" s="22"/>
      <c r="D20" s="28"/>
      <c r="E20" s="28"/>
      <c r="F20" s="14" t="s">
        <v>716</v>
      </c>
      <c r="G20" s="31">
        <v>240</v>
      </c>
      <c r="H20" s="22" t="s">
        <v>61</v>
      </c>
      <c r="I20" s="28"/>
      <c r="J20" s="28"/>
      <c r="K20" s="51"/>
      <c r="L20" s="31" t="s">
        <v>682</v>
      </c>
      <c r="M20" s="15">
        <v>330</v>
      </c>
      <c r="N20" s="22"/>
      <c r="O20" s="16">
        <f>SUM(O21:O27)</f>
        <v>0</v>
      </c>
      <c r="P20" s="19">
        <f>SUM(P21:P27)</f>
        <v>47441911</v>
      </c>
      <c r="Q20" s="6"/>
    </row>
    <row r="21" spans="1:17" ht="15">
      <c r="A21" s="20" t="s">
        <v>700</v>
      </c>
      <c r="B21" s="18">
        <v>134</v>
      </c>
      <c r="C21" s="22"/>
      <c r="D21" s="29"/>
      <c r="E21" s="29"/>
      <c r="F21" s="20" t="s">
        <v>710</v>
      </c>
      <c r="G21" s="32">
        <v>241</v>
      </c>
      <c r="H21" s="22"/>
      <c r="I21" s="29"/>
      <c r="J21" s="29"/>
      <c r="K21" s="23"/>
      <c r="L21" s="32" t="s">
        <v>72</v>
      </c>
      <c r="M21" s="18">
        <v>331</v>
      </c>
      <c r="N21" s="22"/>
      <c r="O21" s="19"/>
      <c r="P21" s="19"/>
      <c r="Q21" s="6"/>
    </row>
    <row r="22" spans="1:17" ht="13.5">
      <c r="A22" s="20" t="s">
        <v>701</v>
      </c>
      <c r="B22" s="18">
        <v>135</v>
      </c>
      <c r="C22" s="22" t="s">
        <v>44</v>
      </c>
      <c r="D22" s="29">
        <v>8424624</v>
      </c>
      <c r="E22" s="29">
        <v>46552468</v>
      </c>
      <c r="F22" s="20" t="s">
        <v>711</v>
      </c>
      <c r="G22" s="32">
        <v>242</v>
      </c>
      <c r="H22" s="22"/>
      <c r="I22" s="29"/>
      <c r="J22" s="29"/>
      <c r="K22" s="51"/>
      <c r="L22" s="32" t="s">
        <v>73</v>
      </c>
      <c r="M22" s="18">
        <v>332</v>
      </c>
      <c r="N22" s="22" t="s">
        <v>74</v>
      </c>
      <c r="O22" s="19"/>
      <c r="P22" s="19"/>
      <c r="Q22" s="6"/>
    </row>
    <row r="23" spans="1:17" ht="15">
      <c r="A23" s="20" t="s">
        <v>25</v>
      </c>
      <c r="B23" s="26"/>
      <c r="C23" s="27"/>
      <c r="D23" s="30"/>
      <c r="E23" s="30"/>
      <c r="F23" s="14" t="s">
        <v>717</v>
      </c>
      <c r="G23" s="32"/>
      <c r="H23" s="22"/>
      <c r="I23" s="29"/>
      <c r="J23" s="29"/>
      <c r="K23" s="51"/>
      <c r="L23" s="32" t="s">
        <v>11</v>
      </c>
      <c r="M23" s="15">
        <v>333</v>
      </c>
      <c r="N23" s="21"/>
      <c r="O23" s="16"/>
      <c r="P23" s="16"/>
      <c r="Q23" s="6"/>
    </row>
    <row r="24" spans="1:17" ht="15">
      <c r="A24" s="20" t="s">
        <v>26</v>
      </c>
      <c r="B24" s="18">
        <v>139</v>
      </c>
      <c r="C24" s="22"/>
      <c r="D24" s="29">
        <v>-2373279903</v>
      </c>
      <c r="E24" s="29">
        <v>-2373279903</v>
      </c>
      <c r="F24" s="14" t="s">
        <v>684</v>
      </c>
      <c r="G24" s="31">
        <v>250</v>
      </c>
      <c r="H24" s="22"/>
      <c r="I24" s="16">
        <f>I25+I27+I28+I30</f>
        <v>22649362519</v>
      </c>
      <c r="J24" s="16">
        <f>J25+J27+J28+J30</f>
        <v>10277012109</v>
      </c>
      <c r="K24" s="51"/>
      <c r="L24" s="32" t="s">
        <v>35</v>
      </c>
      <c r="M24" s="18">
        <v>334</v>
      </c>
      <c r="N24" s="22" t="s">
        <v>75</v>
      </c>
      <c r="O24" s="19"/>
      <c r="P24" s="19"/>
      <c r="Q24" s="6"/>
    </row>
    <row r="25" spans="1:17" ht="15">
      <c r="A25" s="14" t="s">
        <v>683</v>
      </c>
      <c r="B25" s="15">
        <v>140</v>
      </c>
      <c r="C25" s="21"/>
      <c r="D25" s="16">
        <f>SUM(D26:D28)</f>
        <v>15528705138</v>
      </c>
      <c r="E25" s="16">
        <f>SUM(E26:E28)</f>
        <v>22038922634</v>
      </c>
      <c r="F25" s="20" t="s">
        <v>33</v>
      </c>
      <c r="G25" s="32">
        <v>251</v>
      </c>
      <c r="H25" s="22"/>
      <c r="I25" s="29">
        <v>20431115719</v>
      </c>
      <c r="J25" s="29">
        <v>8058765309</v>
      </c>
      <c r="K25" s="51"/>
      <c r="L25" s="32" t="s">
        <v>37</v>
      </c>
      <c r="M25" s="18">
        <v>335</v>
      </c>
      <c r="N25" s="22" t="s">
        <v>66</v>
      </c>
      <c r="O25" s="19"/>
      <c r="P25" s="19"/>
      <c r="Q25" s="6"/>
    </row>
    <row r="26" spans="1:17" ht="13.5">
      <c r="A26" s="20" t="s">
        <v>702</v>
      </c>
      <c r="B26" s="18">
        <v>141</v>
      </c>
      <c r="C26" s="22" t="s">
        <v>46</v>
      </c>
      <c r="D26" s="29">
        <v>15528705138</v>
      </c>
      <c r="E26" s="29">
        <v>22038922634</v>
      </c>
      <c r="F26" s="20" t="s">
        <v>718</v>
      </c>
      <c r="G26" s="32"/>
      <c r="H26" s="22"/>
      <c r="I26" s="29"/>
      <c r="J26" s="29"/>
      <c r="K26" s="51"/>
      <c r="L26" s="32" t="s">
        <v>76</v>
      </c>
      <c r="M26" s="18">
        <v>336</v>
      </c>
      <c r="N26" s="22"/>
      <c r="O26" s="19"/>
      <c r="P26" s="19">
        <v>47441911</v>
      </c>
      <c r="Q26" s="6"/>
    </row>
    <row r="27" spans="1:17" ht="13.5">
      <c r="A27" s="20" t="s">
        <v>27</v>
      </c>
      <c r="B27" s="18"/>
      <c r="C27" s="22"/>
      <c r="D27" s="29"/>
      <c r="E27" s="29"/>
      <c r="F27" s="20" t="s">
        <v>719</v>
      </c>
      <c r="G27" s="32">
        <v>252</v>
      </c>
      <c r="H27" s="22"/>
      <c r="I27" s="29"/>
      <c r="J27" s="29"/>
      <c r="K27" s="51"/>
      <c r="L27" s="32" t="s">
        <v>77</v>
      </c>
      <c r="M27" s="18">
        <v>337</v>
      </c>
      <c r="N27" s="22"/>
      <c r="O27" s="19"/>
      <c r="P27" s="19"/>
      <c r="Q27" s="6"/>
    </row>
    <row r="28" spans="1:17" ht="15">
      <c r="A28" s="20" t="s">
        <v>28</v>
      </c>
      <c r="B28" s="18">
        <v>149</v>
      </c>
      <c r="C28" s="22"/>
      <c r="D28" s="29"/>
      <c r="E28" s="29"/>
      <c r="F28" s="20" t="s">
        <v>720</v>
      </c>
      <c r="G28" s="32">
        <v>258</v>
      </c>
      <c r="H28" s="22" t="s">
        <v>64</v>
      </c>
      <c r="I28" s="29">
        <v>2218246800</v>
      </c>
      <c r="J28" s="29">
        <v>2218246800</v>
      </c>
      <c r="K28" s="51"/>
      <c r="L28" s="31" t="s">
        <v>12</v>
      </c>
      <c r="M28" s="18">
        <v>400</v>
      </c>
      <c r="N28" s="22"/>
      <c r="O28" s="16">
        <f>O29+O41</f>
        <v>105032245816</v>
      </c>
      <c r="P28" s="16">
        <f>P29+P41</f>
        <v>40678245127</v>
      </c>
      <c r="Q28" s="6"/>
    </row>
    <row r="29" spans="1:17" ht="15">
      <c r="A29" s="14" t="s">
        <v>703</v>
      </c>
      <c r="B29" s="15">
        <v>150</v>
      </c>
      <c r="C29" s="21"/>
      <c r="D29" s="16">
        <f>SUM(D30:D33)</f>
        <v>3800616132</v>
      </c>
      <c r="E29" s="16">
        <f>SUM(E30:E33)</f>
        <v>344356182</v>
      </c>
      <c r="F29" s="20" t="s">
        <v>62</v>
      </c>
      <c r="G29" s="32"/>
      <c r="H29" s="22"/>
      <c r="I29" s="29"/>
      <c r="J29" s="29"/>
      <c r="K29" s="51"/>
      <c r="L29" s="31" t="s">
        <v>13</v>
      </c>
      <c r="M29" s="15">
        <v>410</v>
      </c>
      <c r="N29" s="21" t="s">
        <v>89</v>
      </c>
      <c r="O29" s="16">
        <f>SUM(O30:O40)</f>
        <v>105217193831</v>
      </c>
      <c r="P29" s="16">
        <f>SUM(P30:P40)</f>
        <v>40878557299</v>
      </c>
      <c r="Q29" s="7"/>
    </row>
    <row r="30" spans="1:16" ht="15">
      <c r="A30" s="20" t="s">
        <v>704</v>
      </c>
      <c r="B30" s="15">
        <v>151</v>
      </c>
      <c r="C30" s="21"/>
      <c r="D30" s="29">
        <v>7100000</v>
      </c>
      <c r="E30" s="29"/>
      <c r="F30" s="20" t="s">
        <v>63</v>
      </c>
      <c r="G30" s="32">
        <v>259</v>
      </c>
      <c r="H30" s="22"/>
      <c r="I30" s="29"/>
      <c r="J30" s="29"/>
      <c r="K30" s="51"/>
      <c r="L30" s="32" t="s">
        <v>14</v>
      </c>
      <c r="M30" s="15">
        <v>411</v>
      </c>
      <c r="N30" s="21"/>
      <c r="O30" s="19">
        <v>40000000000</v>
      </c>
      <c r="P30" s="19">
        <v>27500000000</v>
      </c>
    </row>
    <row r="31" spans="1:16" ht="15">
      <c r="A31" s="20" t="s">
        <v>47</v>
      </c>
      <c r="B31" s="18">
        <v>152</v>
      </c>
      <c r="C31" s="22"/>
      <c r="D31" s="29">
        <v>1776504301</v>
      </c>
      <c r="E31" s="29"/>
      <c r="F31" s="14" t="s">
        <v>0</v>
      </c>
      <c r="G31" s="31">
        <v>260</v>
      </c>
      <c r="H31" s="21"/>
      <c r="I31" s="16">
        <f>I32+I34+I35</f>
        <v>2186989993</v>
      </c>
      <c r="J31" s="16">
        <f>J32+J34+J35</f>
        <v>2801886964</v>
      </c>
      <c r="K31" s="51"/>
      <c r="L31" s="32" t="s">
        <v>15</v>
      </c>
      <c r="M31" s="18">
        <v>412</v>
      </c>
      <c r="N31" s="22"/>
      <c r="O31" s="19">
        <v>33450000000</v>
      </c>
      <c r="P31" s="19">
        <v>1500000000</v>
      </c>
    </row>
    <row r="32" spans="1:16" ht="13.5">
      <c r="A32" s="20" t="s">
        <v>48</v>
      </c>
      <c r="B32" s="18">
        <v>154</v>
      </c>
      <c r="C32" s="22" t="s">
        <v>49</v>
      </c>
      <c r="D32" s="29">
        <v>64969264</v>
      </c>
      <c r="E32" s="29"/>
      <c r="F32" s="20" t="s">
        <v>1</v>
      </c>
      <c r="G32" s="32">
        <v>261</v>
      </c>
      <c r="H32" s="22" t="s">
        <v>65</v>
      </c>
      <c r="I32" s="29">
        <v>2186789993</v>
      </c>
      <c r="J32" s="29">
        <v>2801686964</v>
      </c>
      <c r="K32" s="51"/>
      <c r="L32" s="32" t="s">
        <v>78</v>
      </c>
      <c r="M32" s="18">
        <v>413</v>
      </c>
      <c r="N32" s="22"/>
      <c r="O32" s="19">
        <v>571183239</v>
      </c>
      <c r="P32" s="19">
        <v>571183239</v>
      </c>
    </row>
    <row r="33" spans="1:16" ht="13.5">
      <c r="A33" s="20" t="s">
        <v>50</v>
      </c>
      <c r="B33" s="18">
        <v>158</v>
      </c>
      <c r="C33" s="22"/>
      <c r="D33" s="29">
        <v>1952042567</v>
      </c>
      <c r="E33" s="29">
        <v>344356182</v>
      </c>
      <c r="F33" s="20" t="s">
        <v>29</v>
      </c>
      <c r="G33" s="32"/>
      <c r="H33" s="22"/>
      <c r="I33" s="29"/>
      <c r="J33" s="29"/>
      <c r="K33" s="51"/>
      <c r="L33" s="32" t="s">
        <v>85</v>
      </c>
      <c r="M33" s="18">
        <v>414</v>
      </c>
      <c r="N33" s="22"/>
      <c r="O33" s="19"/>
      <c r="P33" s="19"/>
    </row>
    <row r="34" spans="1:16" ht="15">
      <c r="A34" s="14" t="s">
        <v>705</v>
      </c>
      <c r="B34" s="15">
        <v>200</v>
      </c>
      <c r="C34" s="22"/>
      <c r="D34" s="16">
        <f>D35+I8+I20+I24+I31</f>
        <v>43854386162</v>
      </c>
      <c r="E34" s="16">
        <f>E35+J8+J20+J24+J31</f>
        <v>35610852084</v>
      </c>
      <c r="F34" s="20" t="s">
        <v>30</v>
      </c>
      <c r="G34" s="32">
        <v>262</v>
      </c>
      <c r="H34" s="22" t="s">
        <v>66</v>
      </c>
      <c r="I34" s="29"/>
      <c r="J34" s="29"/>
      <c r="K34" s="51"/>
      <c r="L34" s="32" t="s">
        <v>86</v>
      </c>
      <c r="M34" s="18">
        <v>415</v>
      </c>
      <c r="N34" s="22"/>
      <c r="O34" s="19"/>
      <c r="P34" s="19"/>
    </row>
    <row r="35" spans="1:16" ht="15">
      <c r="A35" s="14" t="s">
        <v>706</v>
      </c>
      <c r="B35" s="15">
        <v>210</v>
      </c>
      <c r="C35" s="21"/>
      <c r="D35" s="16">
        <f>SUM(D36:D41)</f>
        <v>0</v>
      </c>
      <c r="E35" s="16">
        <f>SUM(E36:E41)</f>
        <v>0</v>
      </c>
      <c r="F35" s="20" t="s">
        <v>2</v>
      </c>
      <c r="G35" s="32">
        <v>268</v>
      </c>
      <c r="H35" s="22"/>
      <c r="I35" s="29">
        <v>200000</v>
      </c>
      <c r="J35" s="29">
        <v>200000</v>
      </c>
      <c r="K35" s="51"/>
      <c r="L35" s="32" t="s">
        <v>87</v>
      </c>
      <c r="M35" s="18">
        <v>416</v>
      </c>
      <c r="N35" s="22"/>
      <c r="O35" s="19"/>
      <c r="P35" s="19"/>
    </row>
    <row r="36" spans="1:16" ht="13.5">
      <c r="A36" s="64" t="s">
        <v>707</v>
      </c>
      <c r="B36" s="18">
        <v>211</v>
      </c>
      <c r="C36" s="22"/>
      <c r="D36" s="19"/>
      <c r="E36" s="19"/>
      <c r="F36" s="32"/>
      <c r="G36" s="32"/>
      <c r="H36" s="22"/>
      <c r="I36" s="29"/>
      <c r="J36" s="29"/>
      <c r="K36" s="51"/>
      <c r="L36" s="32" t="s">
        <v>88</v>
      </c>
      <c r="M36" s="18">
        <v>417</v>
      </c>
      <c r="N36" s="22"/>
      <c r="O36" s="19">
        <v>8107962516</v>
      </c>
      <c r="P36" s="19">
        <v>5885873888</v>
      </c>
    </row>
    <row r="37" spans="1:16" ht="13.5">
      <c r="A37" s="64" t="s">
        <v>51</v>
      </c>
      <c r="B37" s="18">
        <v>212</v>
      </c>
      <c r="C37" s="22"/>
      <c r="D37" s="19"/>
      <c r="E37" s="19"/>
      <c r="F37" s="36"/>
      <c r="G37" s="26"/>
      <c r="H37" s="27"/>
      <c r="I37" s="67"/>
      <c r="J37" s="67"/>
      <c r="K37" s="51"/>
      <c r="L37" s="32" t="s">
        <v>90</v>
      </c>
      <c r="M37" s="18">
        <v>418</v>
      </c>
      <c r="N37" s="22"/>
      <c r="O37" s="19">
        <v>2221399458</v>
      </c>
      <c r="P37" s="19">
        <v>2221399458</v>
      </c>
    </row>
    <row r="38" spans="1:16" ht="13.5">
      <c r="A38" s="64" t="s">
        <v>52</v>
      </c>
      <c r="B38" s="18">
        <v>213</v>
      </c>
      <c r="C38" s="22" t="s">
        <v>53</v>
      </c>
      <c r="D38" s="19"/>
      <c r="E38" s="19"/>
      <c r="F38" s="36"/>
      <c r="G38" s="26"/>
      <c r="H38" s="27"/>
      <c r="I38" s="67"/>
      <c r="J38" s="67"/>
      <c r="K38" s="51"/>
      <c r="L38" s="32" t="s">
        <v>91</v>
      </c>
      <c r="M38" s="18">
        <v>419</v>
      </c>
      <c r="N38" s="22"/>
      <c r="O38" s="19"/>
      <c r="P38" s="19"/>
    </row>
    <row r="39" spans="1:16" ht="15">
      <c r="A39" s="64" t="s">
        <v>54</v>
      </c>
      <c r="B39" s="18">
        <v>218</v>
      </c>
      <c r="C39" s="22" t="s">
        <v>55</v>
      </c>
      <c r="D39" s="19"/>
      <c r="E39" s="19"/>
      <c r="F39" s="36"/>
      <c r="G39" s="26"/>
      <c r="H39" s="27"/>
      <c r="I39" s="67"/>
      <c r="J39" s="67"/>
      <c r="K39" s="51"/>
      <c r="L39" s="32" t="s">
        <v>92</v>
      </c>
      <c r="M39" s="15">
        <v>420</v>
      </c>
      <c r="N39" s="21"/>
      <c r="O39" s="19">
        <v>20866648618</v>
      </c>
      <c r="P39" s="19">
        <v>3200100714</v>
      </c>
    </row>
    <row r="40" spans="1:16" ht="15">
      <c r="A40" s="64" t="s">
        <v>56</v>
      </c>
      <c r="B40" s="18"/>
      <c r="C40" s="22"/>
      <c r="D40" s="19"/>
      <c r="E40" s="19"/>
      <c r="F40" s="36"/>
      <c r="G40" s="26"/>
      <c r="H40" s="27"/>
      <c r="I40" s="67"/>
      <c r="J40" s="67"/>
      <c r="K40" s="51"/>
      <c r="L40" s="32" t="s">
        <v>93</v>
      </c>
      <c r="M40" s="15">
        <v>421</v>
      </c>
      <c r="N40" s="21"/>
      <c r="O40" s="19"/>
      <c r="P40" s="19"/>
    </row>
    <row r="41" spans="1:16" ht="15">
      <c r="A41" s="64" t="s">
        <v>26</v>
      </c>
      <c r="B41" s="18">
        <v>219</v>
      </c>
      <c r="C41" s="22"/>
      <c r="D41" s="19"/>
      <c r="E41" s="19"/>
      <c r="F41" s="65"/>
      <c r="G41" s="33"/>
      <c r="H41" s="21"/>
      <c r="I41" s="28"/>
      <c r="J41" s="28"/>
      <c r="K41" s="23"/>
      <c r="L41" s="31" t="s">
        <v>16</v>
      </c>
      <c r="M41" s="15">
        <v>430</v>
      </c>
      <c r="N41" s="22"/>
      <c r="O41" s="16">
        <f>SUM(O42:O45)</f>
        <v>-184948015</v>
      </c>
      <c r="P41" s="16">
        <f>SUM(P42:P45)</f>
        <v>-200312172</v>
      </c>
    </row>
    <row r="42" spans="1:16" ht="15">
      <c r="A42" s="36"/>
      <c r="B42" s="26"/>
      <c r="C42" s="27"/>
      <c r="D42" s="67"/>
      <c r="E42" s="67"/>
      <c r="F42" s="65"/>
      <c r="G42" s="33"/>
      <c r="H42" s="21"/>
      <c r="I42" s="28"/>
      <c r="J42" s="28"/>
      <c r="K42" s="23"/>
      <c r="L42" s="32" t="s">
        <v>17</v>
      </c>
      <c r="M42" s="18">
        <v>431</v>
      </c>
      <c r="N42" s="22"/>
      <c r="O42" s="19">
        <v>-187448015</v>
      </c>
      <c r="P42" s="19">
        <v>-202812172</v>
      </c>
    </row>
    <row r="43" spans="1:16" ht="13.5">
      <c r="A43" s="36"/>
      <c r="B43" s="26"/>
      <c r="C43" s="27"/>
      <c r="D43" s="67"/>
      <c r="E43" s="67"/>
      <c r="F43" s="65"/>
      <c r="G43" s="34"/>
      <c r="H43" s="22"/>
      <c r="I43" s="29"/>
      <c r="J43" s="29"/>
      <c r="K43" s="51"/>
      <c r="L43" s="32" t="s">
        <v>18</v>
      </c>
      <c r="M43" s="18">
        <v>432</v>
      </c>
      <c r="N43" s="22" t="s">
        <v>94</v>
      </c>
      <c r="O43" s="19">
        <v>2500000</v>
      </c>
      <c r="P43" s="19">
        <v>2500000</v>
      </c>
    </row>
    <row r="44" spans="1:16" ht="15">
      <c r="A44" s="36"/>
      <c r="B44" s="26"/>
      <c r="C44" s="27"/>
      <c r="D44" s="67"/>
      <c r="E44" s="67"/>
      <c r="F44" s="65"/>
      <c r="G44" s="34"/>
      <c r="H44" s="22"/>
      <c r="I44" s="29"/>
      <c r="J44" s="29"/>
      <c r="K44" s="51"/>
      <c r="L44" s="32" t="s">
        <v>38</v>
      </c>
      <c r="M44" s="18"/>
      <c r="N44" s="22"/>
      <c r="O44" s="16"/>
      <c r="P44" s="16"/>
    </row>
    <row r="45" spans="1:16" ht="15">
      <c r="A45" s="36"/>
      <c r="B45" s="26"/>
      <c r="C45" s="27"/>
      <c r="D45" s="67"/>
      <c r="E45" s="67"/>
      <c r="F45" s="66"/>
      <c r="G45" s="34"/>
      <c r="H45" s="22"/>
      <c r="I45" s="29"/>
      <c r="J45" s="29"/>
      <c r="K45" s="51"/>
      <c r="L45" s="32" t="s">
        <v>19</v>
      </c>
      <c r="M45" s="18">
        <v>433</v>
      </c>
      <c r="N45" s="22"/>
      <c r="O45" s="16"/>
      <c r="P45" s="16"/>
    </row>
    <row r="46" spans="1:16" ht="15.75" thickBot="1">
      <c r="A46" s="69"/>
      <c r="B46" s="52"/>
      <c r="C46" s="53"/>
      <c r="D46" s="54"/>
      <c r="E46" s="57"/>
      <c r="F46" s="58" t="s">
        <v>685</v>
      </c>
      <c r="G46" s="56"/>
      <c r="H46" s="55"/>
      <c r="I46" s="54">
        <f>D8+D34</f>
        <v>143029307085</v>
      </c>
      <c r="J46" s="54">
        <f>E8+E34</f>
        <v>106322315089</v>
      </c>
      <c r="K46" s="23"/>
      <c r="L46" s="61" t="s">
        <v>686</v>
      </c>
      <c r="M46" s="56">
        <v>430</v>
      </c>
      <c r="N46" s="55"/>
      <c r="O46" s="54">
        <f>O8+O28</f>
        <v>143029307085</v>
      </c>
      <c r="P46" s="57">
        <f>P8+P28</f>
        <v>106322315089</v>
      </c>
    </row>
    <row r="47" spans="1:16" ht="15">
      <c r="A47" s="62"/>
      <c r="B47" s="62"/>
      <c r="C47" s="63"/>
      <c r="D47" s="17"/>
      <c r="E47" s="17"/>
      <c r="F47" s="39"/>
      <c r="G47" s="38"/>
      <c r="H47" s="39"/>
      <c r="I47" s="17"/>
      <c r="J47" s="17"/>
      <c r="K47" s="17"/>
      <c r="L47" s="39"/>
      <c r="M47" s="38"/>
      <c r="N47" s="39"/>
      <c r="O47" s="17"/>
      <c r="P47" s="17"/>
    </row>
    <row r="48" spans="1:16" ht="15.75">
      <c r="A48" s="8"/>
      <c r="B48" s="8"/>
      <c r="C48" s="25"/>
      <c r="D48" s="9"/>
      <c r="E48" s="9"/>
      <c r="F48" s="8"/>
      <c r="G48" s="8"/>
      <c r="H48" s="25"/>
      <c r="I48" s="9"/>
      <c r="J48" s="9"/>
      <c r="K48" s="9"/>
      <c r="L48" s="10" t="s">
        <v>160</v>
      </c>
      <c r="M48" s="8"/>
      <c r="N48" s="25"/>
      <c r="O48" s="9"/>
      <c r="P48" s="9"/>
    </row>
    <row r="49" spans="1:16" ht="15.75">
      <c r="A49" s="11" t="s">
        <v>687</v>
      </c>
      <c r="B49" s="11"/>
      <c r="C49" s="11"/>
      <c r="D49" s="12"/>
      <c r="E49" s="12"/>
      <c r="F49" s="11" t="s">
        <v>688</v>
      </c>
      <c r="G49" s="11"/>
      <c r="H49" s="11"/>
      <c r="I49" s="12"/>
      <c r="J49" s="12"/>
      <c r="K49" s="12"/>
      <c r="L49" s="8"/>
      <c r="M49" s="11" t="s">
        <v>97</v>
      </c>
      <c r="N49" s="11"/>
      <c r="O49" s="9"/>
      <c r="P49" s="9"/>
    </row>
    <row r="50" spans="1:16" ht="15.75">
      <c r="A50" s="11"/>
      <c r="B50" s="11"/>
      <c r="C50" s="11"/>
      <c r="D50" s="12"/>
      <c r="E50" s="12"/>
      <c r="F50" s="11"/>
      <c r="G50" s="11"/>
      <c r="H50" s="11"/>
      <c r="I50" s="12"/>
      <c r="J50" s="12"/>
      <c r="K50" s="12"/>
      <c r="L50" s="8"/>
      <c r="M50" s="11"/>
      <c r="N50" s="11"/>
      <c r="O50" s="9"/>
      <c r="P50" s="9"/>
    </row>
    <row r="51" spans="1:16" ht="15">
      <c r="A51" s="8"/>
      <c r="B51" s="8"/>
      <c r="C51" s="25"/>
      <c r="D51" s="9"/>
      <c r="E51" s="9"/>
      <c r="F51" s="8"/>
      <c r="G51" s="8"/>
      <c r="H51" s="25"/>
      <c r="I51" s="9"/>
      <c r="J51" s="9"/>
      <c r="K51" s="9"/>
      <c r="L51" s="8"/>
      <c r="M51" s="8"/>
      <c r="N51" s="25"/>
      <c r="O51" s="9"/>
      <c r="P51" s="9"/>
    </row>
    <row r="52" spans="1:16" ht="15.75">
      <c r="A52" s="10"/>
      <c r="B52" s="8"/>
      <c r="C52" s="25"/>
      <c r="D52" s="9"/>
      <c r="E52" s="9"/>
      <c r="F52" s="8"/>
      <c r="G52" s="8"/>
      <c r="H52" s="25"/>
      <c r="I52" s="9"/>
      <c r="J52" s="9"/>
      <c r="K52" s="9"/>
      <c r="L52" s="8"/>
      <c r="M52" s="8"/>
      <c r="N52" s="25"/>
      <c r="O52" s="9"/>
      <c r="P52" s="9"/>
    </row>
    <row r="53" spans="1:16" ht="15.75">
      <c r="A53" s="10"/>
      <c r="B53" s="8"/>
      <c r="C53" s="25"/>
      <c r="D53" s="9"/>
      <c r="E53" s="9"/>
      <c r="F53" s="8"/>
      <c r="G53" s="8"/>
      <c r="H53" s="25"/>
      <c r="I53" s="9"/>
      <c r="J53" s="9"/>
      <c r="K53" s="9"/>
      <c r="L53" s="8"/>
      <c r="M53" s="8"/>
      <c r="N53" s="25"/>
      <c r="O53" s="9"/>
      <c r="P53" s="9"/>
    </row>
    <row r="55" spans="1:16" s="70" customFormat="1" ht="17.25">
      <c r="A55" s="70" t="s">
        <v>102</v>
      </c>
      <c r="C55" s="71"/>
      <c r="D55" s="72"/>
      <c r="E55" s="72"/>
      <c r="F55" s="70" t="s">
        <v>103</v>
      </c>
      <c r="H55" s="71"/>
      <c r="I55" s="72"/>
      <c r="J55" s="72"/>
      <c r="K55" s="72"/>
      <c r="N55" s="71" t="s">
        <v>104</v>
      </c>
      <c r="O55" s="72"/>
      <c r="P55" s="7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34"/>
  <sheetViews>
    <sheetView workbookViewId="0" topLeftCell="B104">
      <selection activeCell="F122" sqref="F122"/>
    </sheetView>
  </sheetViews>
  <sheetFormatPr defaultColWidth="9.140625" defaultRowHeight="12.75"/>
  <cols>
    <col min="1" max="1" width="42.28125" style="201" customWidth="1"/>
    <col min="2" max="2" width="8.140625" style="223" customWidth="1"/>
    <col min="3" max="3" width="10.00390625" style="223" customWidth="1"/>
    <col min="4" max="4" width="17.421875" style="261" customWidth="1"/>
    <col min="5" max="5" width="18.140625" style="381" customWidth="1"/>
    <col min="6" max="6" width="25.28125" style="201" customWidth="1"/>
    <col min="7" max="7" width="24.8515625" style="201" customWidth="1"/>
    <col min="8" max="8" width="6.421875" style="201" customWidth="1"/>
    <col min="9" max="10" width="12.7109375" style="201" customWidth="1"/>
    <col min="11" max="16384" width="9.140625" style="201" customWidth="1"/>
  </cols>
  <sheetData>
    <row r="1" spans="1:10" s="8" customFormat="1" ht="18">
      <c r="A1" s="75" t="s">
        <v>636</v>
      </c>
      <c r="B1" s="25"/>
      <c r="C1" s="25"/>
      <c r="D1" s="258"/>
      <c r="E1" s="359"/>
      <c r="F1" s="172"/>
      <c r="H1" s="25"/>
      <c r="I1" s="9"/>
      <c r="J1" s="9"/>
    </row>
    <row r="2" spans="1:10" s="8" customFormat="1" ht="15.75">
      <c r="A2" s="353" t="s">
        <v>689</v>
      </c>
      <c r="B2" s="25"/>
      <c r="C2" s="25"/>
      <c r="D2" s="258"/>
      <c r="E2" s="359"/>
      <c r="F2" s="172"/>
      <c r="H2" s="25"/>
      <c r="I2" s="9"/>
      <c r="J2" s="9"/>
    </row>
    <row r="3" spans="1:10" s="190" customFormat="1" ht="23.25">
      <c r="A3" s="410" t="s">
        <v>551</v>
      </c>
      <c r="B3" s="410"/>
      <c r="C3" s="410"/>
      <c r="D3" s="410"/>
      <c r="E3" s="410"/>
      <c r="F3" s="354"/>
      <c r="G3" s="354"/>
      <c r="H3" s="354"/>
      <c r="I3" s="354"/>
      <c r="J3" s="354"/>
    </row>
    <row r="4" spans="1:10" s="190" customFormat="1" ht="18.75">
      <c r="A4" s="411" t="s">
        <v>182</v>
      </c>
      <c r="B4" s="411"/>
      <c r="C4" s="411"/>
      <c r="D4" s="411"/>
      <c r="E4" s="411"/>
      <c r="F4" s="354"/>
      <c r="G4" s="354"/>
      <c r="H4" s="354"/>
      <c r="I4" s="354"/>
      <c r="J4" s="354"/>
    </row>
    <row r="5" spans="1:10" s="190" customFormat="1" ht="19.5" thickBot="1">
      <c r="A5" s="412" t="s">
        <v>183</v>
      </c>
      <c r="B5" s="412"/>
      <c r="C5" s="412"/>
      <c r="D5" s="412"/>
      <c r="E5" s="412"/>
      <c r="F5" s="355"/>
      <c r="G5" s="355"/>
      <c r="H5" s="355"/>
      <c r="I5" s="355"/>
      <c r="J5" s="355"/>
    </row>
    <row r="6" spans="1:10" s="209" customFormat="1" ht="18">
      <c r="A6" s="207" t="s">
        <v>678</v>
      </c>
      <c r="B6" s="207" t="s">
        <v>31</v>
      </c>
      <c r="C6" s="413" t="s">
        <v>610</v>
      </c>
      <c r="D6" s="415" t="s">
        <v>611</v>
      </c>
      <c r="E6" s="360" t="s">
        <v>24</v>
      </c>
      <c r="F6" s="106"/>
      <c r="G6" s="106"/>
      <c r="H6" s="106"/>
      <c r="I6" s="409"/>
      <c r="J6" s="208"/>
    </row>
    <row r="7" spans="1:10" s="209" customFormat="1" ht="18">
      <c r="A7" s="210"/>
      <c r="B7" s="210" t="s">
        <v>32</v>
      </c>
      <c r="C7" s="414"/>
      <c r="D7" s="416"/>
      <c r="E7" s="361" t="s">
        <v>23</v>
      </c>
      <c r="F7" s="106"/>
      <c r="G7" s="106"/>
      <c r="H7" s="106"/>
      <c r="I7" s="409"/>
      <c r="J7" s="208"/>
    </row>
    <row r="8" spans="1:10" s="209" customFormat="1" ht="18">
      <c r="A8" s="211">
        <v>1</v>
      </c>
      <c r="B8" s="211">
        <v>2</v>
      </c>
      <c r="C8" s="211">
        <v>3</v>
      </c>
      <c r="D8" s="248">
        <v>4</v>
      </c>
      <c r="E8" s="362">
        <v>5</v>
      </c>
      <c r="F8" s="106"/>
      <c r="G8" s="106"/>
      <c r="H8" s="106"/>
      <c r="I8" s="208"/>
      <c r="J8" s="208"/>
    </row>
    <row r="9" spans="1:5" ht="18.75">
      <c r="A9" s="212" t="s">
        <v>690</v>
      </c>
      <c r="B9" s="213">
        <v>100</v>
      </c>
      <c r="C9" s="213"/>
      <c r="D9" s="249">
        <f>D10+D13+D17+D26+D30</f>
        <v>99569953082</v>
      </c>
      <c r="E9" s="363">
        <f>E10+E13+E17+E26+E30</f>
        <v>110018592588</v>
      </c>
    </row>
    <row r="10" spans="1:5" ht="18.75">
      <c r="A10" s="212" t="s">
        <v>691</v>
      </c>
      <c r="B10" s="213">
        <v>110</v>
      </c>
      <c r="C10" s="213"/>
      <c r="D10" s="249">
        <f>SUM(D11:D12)</f>
        <v>3133121937</v>
      </c>
      <c r="E10" s="363">
        <f>SUM(E11:E12)</f>
        <v>8666508499</v>
      </c>
    </row>
    <row r="11" spans="1:5" ht="18">
      <c r="A11" s="214" t="s">
        <v>692</v>
      </c>
      <c r="B11" s="215">
        <v>111</v>
      </c>
      <c r="C11" s="215" t="s">
        <v>40</v>
      </c>
      <c r="D11" s="250">
        <v>3133121937</v>
      </c>
      <c r="E11" s="364">
        <v>8666508499</v>
      </c>
    </row>
    <row r="12" spans="1:5" ht="18.75">
      <c r="A12" s="214" t="s">
        <v>693</v>
      </c>
      <c r="B12" s="213">
        <v>112</v>
      </c>
      <c r="C12" s="215"/>
      <c r="D12" s="250"/>
      <c r="E12" s="364"/>
    </row>
    <row r="13" spans="1:5" ht="18.75">
      <c r="A13" s="212" t="s">
        <v>694</v>
      </c>
      <c r="B13" s="213">
        <v>120</v>
      </c>
      <c r="C13" s="215" t="s">
        <v>41</v>
      </c>
      <c r="D13" s="249">
        <f>D14+D16</f>
        <v>148018337</v>
      </c>
      <c r="E13" s="363">
        <f>E14+E16</f>
        <v>14205510085</v>
      </c>
    </row>
    <row r="14" spans="1:5" ht="18.75">
      <c r="A14" s="214" t="s">
        <v>695</v>
      </c>
      <c r="B14" s="213">
        <v>121</v>
      </c>
      <c r="C14" s="213"/>
      <c r="D14" s="250">
        <v>808580085</v>
      </c>
      <c r="E14" s="364">
        <v>14407810085</v>
      </c>
    </row>
    <row r="15" spans="1:5" ht="18.75">
      <c r="A15" s="214" t="s">
        <v>696</v>
      </c>
      <c r="B15" s="215"/>
      <c r="C15" s="215"/>
      <c r="D15" s="249"/>
      <c r="E15" s="363"/>
    </row>
    <row r="16" spans="1:5" ht="18">
      <c r="A16" s="214" t="s">
        <v>45</v>
      </c>
      <c r="B16" s="215">
        <v>129</v>
      </c>
      <c r="C16" s="215"/>
      <c r="D16" s="251">
        <v>-660561748</v>
      </c>
      <c r="E16" s="365">
        <v>-202300000</v>
      </c>
    </row>
    <row r="17" spans="1:5" ht="18.75">
      <c r="A17" s="212" t="s">
        <v>42</v>
      </c>
      <c r="B17" s="213">
        <v>130</v>
      </c>
      <c r="C17" s="213"/>
      <c r="D17" s="249">
        <f>SUM(D18:D25)</f>
        <v>77078469011</v>
      </c>
      <c r="E17" s="363">
        <f>SUM(E18:E25)</f>
        <v>67961718590</v>
      </c>
    </row>
    <row r="18" spans="1:5" ht="18">
      <c r="A18" s="214" t="s">
        <v>697</v>
      </c>
      <c r="B18" s="215">
        <v>131</v>
      </c>
      <c r="C18" s="215"/>
      <c r="D18" s="250">
        <v>72593093462</v>
      </c>
      <c r="E18" s="364">
        <v>68509959029</v>
      </c>
    </row>
    <row r="19" spans="1:5" ht="18.75">
      <c r="A19" s="214" t="s">
        <v>698</v>
      </c>
      <c r="B19" s="213">
        <v>132</v>
      </c>
      <c r="C19" s="213"/>
      <c r="D19" s="250">
        <v>1076796326</v>
      </c>
      <c r="E19" s="364">
        <v>716420126</v>
      </c>
    </row>
    <row r="20" spans="1:5" ht="18">
      <c r="A20" s="214" t="s">
        <v>43</v>
      </c>
      <c r="B20" s="215">
        <v>133</v>
      </c>
      <c r="C20" s="215"/>
      <c r="D20" s="250"/>
      <c r="E20" s="364"/>
    </row>
    <row r="21" spans="1:5" ht="18.75">
      <c r="A21" s="214" t="s">
        <v>699</v>
      </c>
      <c r="B21" s="215"/>
      <c r="C21" s="215"/>
      <c r="D21" s="249"/>
      <c r="E21" s="363"/>
    </row>
    <row r="22" spans="1:5" ht="18">
      <c r="A22" s="214" t="s">
        <v>700</v>
      </c>
      <c r="B22" s="215">
        <v>134</v>
      </c>
      <c r="C22" s="215"/>
      <c r="D22" s="250"/>
      <c r="E22" s="364"/>
    </row>
    <row r="23" spans="1:5" ht="18">
      <c r="A23" s="214" t="s">
        <v>701</v>
      </c>
      <c r="B23" s="215">
        <v>135</v>
      </c>
      <c r="C23" s="215" t="s">
        <v>44</v>
      </c>
      <c r="D23" s="250">
        <v>4814585298</v>
      </c>
      <c r="E23" s="364">
        <v>103372885</v>
      </c>
    </row>
    <row r="24" spans="1:5" ht="18">
      <c r="A24" s="214" t="s">
        <v>25</v>
      </c>
      <c r="B24" s="202"/>
      <c r="C24" s="202"/>
      <c r="D24" s="252"/>
      <c r="E24" s="366"/>
    </row>
    <row r="25" spans="1:5" ht="18">
      <c r="A25" s="214" t="s">
        <v>26</v>
      </c>
      <c r="B25" s="215">
        <v>139</v>
      </c>
      <c r="C25" s="215"/>
      <c r="D25" s="251">
        <v>-1406006075</v>
      </c>
      <c r="E25" s="365">
        <v>-1368033450</v>
      </c>
    </row>
    <row r="26" spans="1:5" ht="18.75">
      <c r="A26" s="212" t="s">
        <v>683</v>
      </c>
      <c r="B26" s="213">
        <v>140</v>
      </c>
      <c r="C26" s="213"/>
      <c r="D26" s="249">
        <f>SUM(D27:D29)</f>
        <v>15287484808</v>
      </c>
      <c r="E26" s="363">
        <f>SUM(E27:E29)</f>
        <v>12222696980</v>
      </c>
    </row>
    <row r="27" spans="1:5" ht="18">
      <c r="A27" s="214" t="s">
        <v>702</v>
      </c>
      <c r="B27" s="215">
        <v>141</v>
      </c>
      <c r="C27" s="215" t="s">
        <v>46</v>
      </c>
      <c r="D27" s="250">
        <v>15287484808</v>
      </c>
      <c r="E27" s="364">
        <v>12222696980</v>
      </c>
    </row>
    <row r="28" spans="1:5" ht="18">
      <c r="A28" s="214" t="s">
        <v>27</v>
      </c>
      <c r="B28" s="215"/>
      <c r="C28" s="215"/>
      <c r="D28" s="250"/>
      <c r="E28" s="364"/>
    </row>
    <row r="29" spans="1:5" ht="18">
      <c r="A29" s="214" t="s">
        <v>28</v>
      </c>
      <c r="B29" s="215">
        <v>149</v>
      </c>
      <c r="C29" s="215"/>
      <c r="D29" s="250"/>
      <c r="E29" s="364"/>
    </row>
    <row r="30" spans="1:5" ht="18.75">
      <c r="A30" s="212" t="s">
        <v>703</v>
      </c>
      <c r="B30" s="213">
        <v>150</v>
      </c>
      <c r="C30" s="213"/>
      <c r="D30" s="249">
        <f>SUM(D31:D34)</f>
        <v>3922858989</v>
      </c>
      <c r="E30" s="363">
        <f>SUM(E31:E34)</f>
        <v>6962158434</v>
      </c>
    </row>
    <row r="31" spans="1:5" ht="18.75">
      <c r="A31" s="214" t="s">
        <v>704</v>
      </c>
      <c r="B31" s="213">
        <v>151</v>
      </c>
      <c r="C31" s="213"/>
      <c r="D31" s="250">
        <v>285805479</v>
      </c>
      <c r="E31" s="364">
        <v>910244200</v>
      </c>
    </row>
    <row r="32" spans="1:5" ht="18">
      <c r="A32" s="214" t="s">
        <v>47</v>
      </c>
      <c r="B32" s="215">
        <v>152</v>
      </c>
      <c r="C32" s="215"/>
      <c r="D32" s="250">
        <v>198662265</v>
      </c>
      <c r="E32" s="364"/>
    </row>
    <row r="33" spans="1:5" ht="18">
      <c r="A33" s="214" t="s">
        <v>48</v>
      </c>
      <c r="B33" s="215">
        <v>154</v>
      </c>
      <c r="C33" s="215" t="s">
        <v>49</v>
      </c>
      <c r="D33" s="250">
        <v>1113104235</v>
      </c>
      <c r="E33" s="364">
        <v>262045402</v>
      </c>
    </row>
    <row r="34" spans="1:5" ht="18">
      <c r="A34" s="214" t="s">
        <v>50</v>
      </c>
      <c r="B34" s="215">
        <v>158</v>
      </c>
      <c r="C34" s="215"/>
      <c r="D34" s="250">
        <v>2325287010</v>
      </c>
      <c r="E34" s="364">
        <v>5789868832</v>
      </c>
    </row>
    <row r="35" spans="1:5" ht="18.75">
      <c r="A35" s="212" t="s">
        <v>705</v>
      </c>
      <c r="B35" s="213">
        <v>200</v>
      </c>
      <c r="C35" s="215"/>
      <c r="D35" s="249">
        <f>D36+D43+D55+D59+D66</f>
        <v>109450582122</v>
      </c>
      <c r="E35" s="363">
        <f>E36+E43+E55+E59+E66</f>
        <v>93554498238</v>
      </c>
    </row>
    <row r="36" spans="1:5" ht="18.75">
      <c r="A36" s="212" t="s">
        <v>706</v>
      </c>
      <c r="B36" s="213">
        <v>210</v>
      </c>
      <c r="C36" s="213"/>
      <c r="D36" s="249">
        <f>SUM(D37:D42)</f>
        <v>0</v>
      </c>
      <c r="E36" s="363">
        <f>SUM(E37:E42)</f>
        <v>0</v>
      </c>
    </row>
    <row r="37" spans="1:5" ht="18">
      <c r="A37" s="214" t="s">
        <v>707</v>
      </c>
      <c r="B37" s="215">
        <v>211</v>
      </c>
      <c r="C37" s="215"/>
      <c r="D37" s="250"/>
      <c r="E37" s="364"/>
    </row>
    <row r="38" spans="1:5" ht="18">
      <c r="A38" s="214" t="s">
        <v>51</v>
      </c>
      <c r="B38" s="215">
        <v>212</v>
      </c>
      <c r="C38" s="215"/>
      <c r="D38" s="250"/>
      <c r="E38" s="364"/>
    </row>
    <row r="39" spans="1:5" ht="18">
      <c r="A39" s="214" t="s">
        <v>52</v>
      </c>
      <c r="B39" s="215">
        <v>213</v>
      </c>
      <c r="C39" s="215" t="s">
        <v>53</v>
      </c>
      <c r="D39" s="250"/>
      <c r="E39" s="364"/>
    </row>
    <row r="40" spans="1:5" ht="18">
      <c r="A40" s="214" t="s">
        <v>54</v>
      </c>
      <c r="B40" s="215">
        <v>218</v>
      </c>
      <c r="C40" s="215" t="s">
        <v>55</v>
      </c>
      <c r="D40" s="250"/>
      <c r="E40" s="364"/>
    </row>
    <row r="41" spans="1:5" ht="18">
      <c r="A41" s="214" t="s">
        <v>56</v>
      </c>
      <c r="B41" s="215"/>
      <c r="C41" s="215"/>
      <c r="D41" s="250"/>
      <c r="E41" s="364"/>
    </row>
    <row r="42" spans="1:5" ht="18">
      <c r="A42" s="214" t="s">
        <v>26</v>
      </c>
      <c r="B42" s="215">
        <v>219</v>
      </c>
      <c r="C42" s="215"/>
      <c r="D42" s="250"/>
      <c r="E42" s="364"/>
    </row>
    <row r="43" spans="1:5" ht="18.75">
      <c r="A43" s="212" t="s">
        <v>708</v>
      </c>
      <c r="B43" s="213">
        <v>220</v>
      </c>
      <c r="C43" s="213"/>
      <c r="D43" s="249">
        <f>D44+D47+D50+D54</f>
        <v>16351684612</v>
      </c>
      <c r="E43" s="363">
        <f>E44+E47+E50+E54</f>
        <v>17419438939</v>
      </c>
    </row>
    <row r="44" spans="1:5" ht="18">
      <c r="A44" s="214" t="s">
        <v>709</v>
      </c>
      <c r="B44" s="215">
        <v>221</v>
      </c>
      <c r="C44" s="215" t="s">
        <v>57</v>
      </c>
      <c r="D44" s="250">
        <f>D45+D46</f>
        <v>13535902272</v>
      </c>
      <c r="E44" s="364">
        <f>E45+E46</f>
        <v>14569024503</v>
      </c>
    </row>
    <row r="45" spans="1:5" ht="18">
      <c r="A45" s="214" t="s">
        <v>710</v>
      </c>
      <c r="B45" s="215">
        <v>222</v>
      </c>
      <c r="C45" s="215"/>
      <c r="D45" s="250">
        <v>37583484837</v>
      </c>
      <c r="E45" s="364">
        <v>37001666656</v>
      </c>
    </row>
    <row r="46" spans="1:5" ht="18">
      <c r="A46" s="214" t="s">
        <v>711</v>
      </c>
      <c r="B46" s="215">
        <v>223</v>
      </c>
      <c r="C46" s="215"/>
      <c r="D46" s="251">
        <v>-24047582565</v>
      </c>
      <c r="E46" s="365">
        <v>-22432642153</v>
      </c>
    </row>
    <row r="47" spans="1:5" ht="18">
      <c r="A47" s="214" t="s">
        <v>712</v>
      </c>
      <c r="B47" s="215">
        <v>224</v>
      </c>
      <c r="C47" s="215" t="s">
        <v>58</v>
      </c>
      <c r="D47" s="250"/>
      <c r="E47" s="364"/>
    </row>
    <row r="48" spans="1:10" ht="18.75">
      <c r="A48" s="214" t="s">
        <v>710</v>
      </c>
      <c r="B48" s="215">
        <v>225</v>
      </c>
      <c r="C48" s="215"/>
      <c r="D48" s="250"/>
      <c r="E48" s="364"/>
      <c r="F48" s="216"/>
      <c r="G48" s="217"/>
      <c r="H48" s="216"/>
      <c r="I48" s="218"/>
      <c r="J48" s="218"/>
    </row>
    <row r="49" spans="1:10" ht="18.75">
      <c r="A49" s="214" t="s">
        <v>711</v>
      </c>
      <c r="B49" s="213">
        <v>226</v>
      </c>
      <c r="C49" s="213"/>
      <c r="D49" s="249"/>
      <c r="E49" s="363"/>
      <c r="F49" s="190"/>
      <c r="G49" s="190"/>
      <c r="H49" s="191"/>
      <c r="I49" s="219"/>
      <c r="J49" s="219"/>
    </row>
    <row r="50" spans="1:10" ht="18.75">
      <c r="A50" s="214" t="s">
        <v>713</v>
      </c>
      <c r="B50" s="215">
        <v>227</v>
      </c>
      <c r="C50" s="215" t="s">
        <v>59</v>
      </c>
      <c r="D50" s="250">
        <f>D51+D52</f>
        <v>232661795</v>
      </c>
      <c r="E50" s="364">
        <f>SUM(E51:E52)</f>
        <v>267293891</v>
      </c>
      <c r="F50" s="189"/>
      <c r="G50" s="189"/>
      <c r="H50" s="189"/>
      <c r="I50" s="220"/>
      <c r="J50" s="220"/>
    </row>
    <row r="51" spans="1:10" ht="18.75">
      <c r="A51" s="214" t="s">
        <v>710</v>
      </c>
      <c r="B51" s="215">
        <v>228</v>
      </c>
      <c r="C51" s="215"/>
      <c r="D51" s="250">
        <v>408031906</v>
      </c>
      <c r="E51" s="364">
        <v>408031906</v>
      </c>
      <c r="F51" s="189"/>
      <c r="G51" s="189"/>
      <c r="H51" s="189"/>
      <c r="I51" s="220"/>
      <c r="J51" s="220"/>
    </row>
    <row r="52" spans="1:10" ht="18.75">
      <c r="A52" s="214" t="s">
        <v>711</v>
      </c>
      <c r="B52" s="215">
        <v>229</v>
      </c>
      <c r="C52" s="215"/>
      <c r="D52" s="251">
        <v>-175370111</v>
      </c>
      <c r="E52" s="365">
        <v>-140738015</v>
      </c>
      <c r="F52" s="221"/>
      <c r="G52" s="206"/>
      <c r="H52" s="206"/>
      <c r="I52" s="222"/>
      <c r="J52" s="222"/>
    </row>
    <row r="53" spans="1:10" ht="18.75">
      <c r="A53" s="214" t="s">
        <v>714</v>
      </c>
      <c r="B53" s="213"/>
      <c r="C53" s="213"/>
      <c r="D53" s="249"/>
      <c r="E53" s="363"/>
      <c r="F53" s="190"/>
      <c r="G53" s="190"/>
      <c r="H53" s="191"/>
      <c r="I53" s="219"/>
      <c r="J53" s="219"/>
    </row>
    <row r="54" spans="1:10" ht="18">
      <c r="A54" s="214" t="s">
        <v>715</v>
      </c>
      <c r="B54" s="215">
        <v>230</v>
      </c>
      <c r="C54" s="215" t="s">
        <v>60</v>
      </c>
      <c r="D54" s="250">
        <v>2583120545</v>
      </c>
      <c r="E54" s="364">
        <v>2583120545</v>
      </c>
      <c r="H54" s="223"/>
      <c r="I54" s="224"/>
      <c r="J54" s="224"/>
    </row>
    <row r="55" spans="1:10" ht="18.75">
      <c r="A55" s="212" t="s">
        <v>716</v>
      </c>
      <c r="B55" s="213">
        <v>240</v>
      </c>
      <c r="C55" s="215" t="s">
        <v>61</v>
      </c>
      <c r="D55" s="249"/>
      <c r="E55" s="363"/>
      <c r="F55" s="225"/>
      <c r="G55" s="225"/>
      <c r="H55" s="226"/>
      <c r="I55" s="227"/>
      <c r="J55" s="227"/>
    </row>
    <row r="56" spans="1:10" ht="18">
      <c r="A56" s="214" t="s">
        <v>710</v>
      </c>
      <c r="B56" s="215">
        <v>241</v>
      </c>
      <c r="C56" s="215"/>
      <c r="D56" s="250"/>
      <c r="E56" s="364"/>
      <c r="H56" s="223"/>
      <c r="I56" s="224"/>
      <c r="J56" s="224"/>
    </row>
    <row r="57" spans="1:10" ht="18">
      <c r="A57" s="214" t="s">
        <v>711</v>
      </c>
      <c r="B57" s="215">
        <v>242</v>
      </c>
      <c r="C57" s="215"/>
      <c r="D57" s="250"/>
      <c r="E57" s="364"/>
      <c r="H57" s="223"/>
      <c r="I57" s="224"/>
      <c r="J57" s="224"/>
    </row>
    <row r="58" spans="1:5" ht="18.75">
      <c r="A58" s="212" t="s">
        <v>717</v>
      </c>
      <c r="B58" s="215"/>
      <c r="C58" s="215"/>
      <c r="D58" s="250"/>
      <c r="E58" s="364"/>
    </row>
    <row r="59" spans="1:5" ht="18.75">
      <c r="A59" s="212" t="s">
        <v>684</v>
      </c>
      <c r="B59" s="213">
        <v>250</v>
      </c>
      <c r="C59" s="215"/>
      <c r="D59" s="249">
        <f>SUM(D60:D65)</f>
        <v>92363907447</v>
      </c>
      <c r="E59" s="363">
        <f>SUM(E60:E65)</f>
        <v>74878983771</v>
      </c>
    </row>
    <row r="60" spans="1:5" ht="18">
      <c r="A60" s="214" t="s">
        <v>33</v>
      </c>
      <c r="B60" s="215">
        <v>251</v>
      </c>
      <c r="C60" s="215"/>
      <c r="D60" s="250">
        <v>90185660647</v>
      </c>
      <c r="E60" s="364">
        <v>72660736971</v>
      </c>
    </row>
    <row r="61" spans="1:5" ht="18">
      <c r="A61" s="214" t="s">
        <v>718</v>
      </c>
      <c r="B61" s="215"/>
      <c r="C61" s="215"/>
      <c r="D61" s="250"/>
      <c r="E61" s="364"/>
    </row>
    <row r="62" spans="1:5" ht="18">
      <c r="A62" s="214" t="s">
        <v>719</v>
      </c>
      <c r="B62" s="215">
        <v>252</v>
      </c>
      <c r="C62" s="215"/>
      <c r="D62" s="250"/>
      <c r="E62" s="364"/>
    </row>
    <row r="63" spans="1:5" ht="18">
      <c r="A63" s="214" t="s">
        <v>720</v>
      </c>
      <c r="B63" s="215">
        <v>258</v>
      </c>
      <c r="C63" s="215" t="s">
        <v>64</v>
      </c>
      <c r="D63" s="250">
        <v>2178246800</v>
      </c>
      <c r="E63" s="364">
        <v>2218246800</v>
      </c>
    </row>
    <row r="64" spans="1:5" ht="18">
      <c r="A64" s="214" t="s">
        <v>62</v>
      </c>
      <c r="B64" s="215"/>
      <c r="C64" s="215"/>
      <c r="D64" s="250"/>
      <c r="E64" s="364"/>
    </row>
    <row r="65" spans="1:5" ht="18">
      <c r="A65" s="214" t="s">
        <v>63</v>
      </c>
      <c r="B65" s="215">
        <v>259</v>
      </c>
      <c r="C65" s="215"/>
      <c r="D65" s="250"/>
      <c r="E65" s="364"/>
    </row>
    <row r="66" spans="1:5" ht="18.75">
      <c r="A66" s="212" t="s">
        <v>0</v>
      </c>
      <c r="B66" s="213">
        <v>260</v>
      </c>
      <c r="C66" s="213"/>
      <c r="D66" s="249">
        <f>D67+D70</f>
        <v>734990063</v>
      </c>
      <c r="E66" s="363">
        <f>E67+E70</f>
        <v>1256075528</v>
      </c>
    </row>
    <row r="67" spans="1:5" ht="18">
      <c r="A67" s="214" t="s">
        <v>1</v>
      </c>
      <c r="B67" s="215">
        <v>261</v>
      </c>
      <c r="C67" s="215" t="s">
        <v>65</v>
      </c>
      <c r="D67" s="250">
        <v>734990063</v>
      </c>
      <c r="E67" s="364">
        <v>1255875528</v>
      </c>
    </row>
    <row r="68" spans="1:5" ht="18">
      <c r="A68" s="214" t="s">
        <v>29</v>
      </c>
      <c r="B68" s="215"/>
      <c r="C68" s="215"/>
      <c r="D68" s="250"/>
      <c r="E68" s="364"/>
    </row>
    <row r="69" spans="1:7" ht="18">
      <c r="A69" s="214" t="s">
        <v>30</v>
      </c>
      <c r="B69" s="215">
        <v>262</v>
      </c>
      <c r="C69" s="215" t="s">
        <v>66</v>
      </c>
      <c r="D69" s="250"/>
      <c r="E69" s="364"/>
      <c r="G69" s="356"/>
    </row>
    <row r="70" spans="1:5" ht="18">
      <c r="A70" s="214" t="s">
        <v>2</v>
      </c>
      <c r="B70" s="215">
        <v>268</v>
      </c>
      <c r="C70" s="215"/>
      <c r="D70" s="250"/>
      <c r="E70" s="364">
        <v>200000</v>
      </c>
    </row>
    <row r="71" spans="1:5" ht="15" customHeight="1" hidden="1">
      <c r="A71" s="228"/>
      <c r="B71" s="202"/>
      <c r="C71" s="202"/>
      <c r="D71" s="252"/>
      <c r="E71" s="366"/>
    </row>
    <row r="72" spans="1:5" ht="18" customHeight="1" hidden="1">
      <c r="A72" s="214"/>
      <c r="B72" s="215"/>
      <c r="C72" s="215"/>
      <c r="D72" s="250"/>
      <c r="E72" s="364"/>
    </row>
    <row r="73" spans="1:5" ht="15" customHeight="1" hidden="1">
      <c r="A73" s="228"/>
      <c r="B73" s="202"/>
      <c r="C73" s="202"/>
      <c r="D73" s="252"/>
      <c r="E73" s="366"/>
    </row>
    <row r="74" spans="1:5" ht="15" customHeight="1" hidden="1">
      <c r="A74" s="228"/>
      <c r="B74" s="202"/>
      <c r="C74" s="202"/>
      <c r="D74" s="252"/>
      <c r="E74" s="366"/>
    </row>
    <row r="75" spans="1:5" ht="15" customHeight="1" hidden="1">
      <c r="A75" s="228"/>
      <c r="B75" s="202"/>
      <c r="C75" s="202"/>
      <c r="D75" s="252"/>
      <c r="E75" s="366"/>
    </row>
    <row r="76" spans="1:5" ht="15" customHeight="1" hidden="1">
      <c r="A76" s="228"/>
      <c r="B76" s="202"/>
      <c r="C76" s="202"/>
      <c r="D76" s="252"/>
      <c r="E76" s="366"/>
    </row>
    <row r="77" spans="1:5" ht="18.75" customHeight="1" hidden="1">
      <c r="A77" s="228"/>
      <c r="B77" s="213"/>
      <c r="C77" s="213"/>
      <c r="D77" s="249"/>
      <c r="E77" s="363"/>
    </row>
    <row r="78" spans="1:5" ht="18" customHeight="1" hidden="1">
      <c r="A78" s="228"/>
      <c r="B78" s="215"/>
      <c r="C78" s="215"/>
      <c r="D78" s="250"/>
      <c r="E78" s="364"/>
    </row>
    <row r="79" spans="1:5" ht="18" customHeight="1" hidden="1">
      <c r="A79" s="228"/>
      <c r="B79" s="215"/>
      <c r="C79" s="215"/>
      <c r="D79" s="250"/>
      <c r="E79" s="364"/>
    </row>
    <row r="80" spans="1:5" ht="18" customHeight="1" hidden="1">
      <c r="A80" s="228"/>
      <c r="B80" s="215"/>
      <c r="C80" s="215"/>
      <c r="D80" s="250"/>
      <c r="E80" s="364"/>
    </row>
    <row r="81" spans="1:7" ht="19.5" thickBot="1">
      <c r="A81" s="229" t="s">
        <v>685</v>
      </c>
      <c r="B81" s="229"/>
      <c r="C81" s="229"/>
      <c r="D81" s="253">
        <f>D9+D35</f>
        <v>209020535204</v>
      </c>
      <c r="E81" s="367">
        <f>E9+E35</f>
        <v>203573090826</v>
      </c>
      <c r="G81" s="357"/>
    </row>
    <row r="82" spans="1:5" ht="18.75" customHeight="1">
      <c r="A82" s="230" t="s">
        <v>680</v>
      </c>
      <c r="B82" s="230" t="s">
        <v>31</v>
      </c>
      <c r="C82" s="230" t="s">
        <v>20</v>
      </c>
      <c r="D82" s="351" t="s">
        <v>611</v>
      </c>
      <c r="E82" s="368" t="s">
        <v>24</v>
      </c>
    </row>
    <row r="83" spans="1:5" ht="18.75">
      <c r="A83" s="231"/>
      <c r="B83" s="231" t="s">
        <v>32</v>
      </c>
      <c r="C83" s="231" t="s">
        <v>21</v>
      </c>
      <c r="D83" s="352"/>
      <c r="E83" s="369" t="s">
        <v>23</v>
      </c>
    </row>
    <row r="84" spans="1:5" ht="18.75">
      <c r="A84" s="134">
        <v>1</v>
      </c>
      <c r="B84" s="213">
        <v>2</v>
      </c>
      <c r="C84" s="213">
        <v>3</v>
      </c>
      <c r="D84" s="254">
        <v>4</v>
      </c>
      <c r="E84" s="370">
        <v>5</v>
      </c>
    </row>
    <row r="85" spans="1:5" ht="18.75">
      <c r="A85" s="212" t="s">
        <v>3</v>
      </c>
      <c r="B85" s="213">
        <v>300</v>
      </c>
      <c r="C85" s="213"/>
      <c r="D85" s="249">
        <f>D86</f>
        <v>100319872879</v>
      </c>
      <c r="E85" s="363">
        <f>E86</f>
        <v>94504884202.3</v>
      </c>
    </row>
    <row r="86" spans="1:5" ht="18.75">
      <c r="A86" s="212" t="s">
        <v>681</v>
      </c>
      <c r="B86" s="215">
        <v>310</v>
      </c>
      <c r="C86" s="215"/>
      <c r="D86" s="249">
        <f>SUM(D87:D97)</f>
        <v>100319872879</v>
      </c>
      <c r="E86" s="363">
        <f>SUM(E87:E97)</f>
        <v>94504884202.3</v>
      </c>
    </row>
    <row r="87" spans="1:5" ht="18">
      <c r="A87" s="214" t="s">
        <v>4</v>
      </c>
      <c r="B87" s="215">
        <v>311</v>
      </c>
      <c r="C87" s="215" t="s">
        <v>67</v>
      </c>
      <c r="D87" s="358">
        <v>93642419331</v>
      </c>
      <c r="E87" s="371">
        <v>87096509353</v>
      </c>
    </row>
    <row r="88" spans="1:5" ht="18">
      <c r="A88" s="214" t="s">
        <v>5</v>
      </c>
      <c r="B88" s="215">
        <v>312</v>
      </c>
      <c r="C88" s="215"/>
      <c r="D88" s="358">
        <v>4581671738</v>
      </c>
      <c r="E88" s="371">
        <v>5535811047</v>
      </c>
    </row>
    <row r="89" spans="1:5" ht="18">
      <c r="A89" s="214" t="s">
        <v>6</v>
      </c>
      <c r="B89" s="215">
        <v>313</v>
      </c>
      <c r="C89" s="215"/>
      <c r="D89" s="358">
        <v>101251611</v>
      </c>
      <c r="E89" s="371">
        <v>20436425</v>
      </c>
    </row>
    <row r="90" spans="1:5" ht="18">
      <c r="A90" s="214" t="s">
        <v>7</v>
      </c>
      <c r="B90" s="215">
        <v>314</v>
      </c>
      <c r="C90" s="215" t="s">
        <v>68</v>
      </c>
      <c r="D90" s="358">
        <v>6426320</v>
      </c>
      <c r="E90" s="371">
        <v>670691640</v>
      </c>
    </row>
    <row r="91" spans="1:5" ht="18">
      <c r="A91" s="214" t="s">
        <v>95</v>
      </c>
      <c r="B91" s="215">
        <v>315</v>
      </c>
      <c r="C91" s="215"/>
      <c r="D91" s="358">
        <v>469226412</v>
      </c>
      <c r="E91" s="371">
        <v>897617117</v>
      </c>
    </row>
    <row r="92" spans="1:5" ht="18">
      <c r="A92" s="214" t="s">
        <v>8</v>
      </c>
      <c r="B92" s="215">
        <v>316</v>
      </c>
      <c r="C92" s="215" t="s">
        <v>69</v>
      </c>
      <c r="D92" s="358">
        <v>949482759</v>
      </c>
      <c r="E92" s="371"/>
    </row>
    <row r="93" spans="1:5" ht="18">
      <c r="A93" s="214" t="s">
        <v>9</v>
      </c>
      <c r="B93" s="215">
        <v>317</v>
      </c>
      <c r="C93" s="215"/>
      <c r="D93" s="250"/>
      <c r="E93" s="372"/>
    </row>
    <row r="94" spans="1:5" ht="18">
      <c r="A94" s="214" t="s">
        <v>34</v>
      </c>
      <c r="B94" s="215">
        <v>318</v>
      </c>
      <c r="C94" s="215"/>
      <c r="D94" s="250"/>
      <c r="E94" s="372"/>
    </row>
    <row r="95" spans="1:5" ht="18.75">
      <c r="A95" s="214" t="s">
        <v>10</v>
      </c>
      <c r="B95" s="213">
        <v>319</v>
      </c>
      <c r="C95" s="215" t="s">
        <v>71</v>
      </c>
      <c r="D95" s="250">
        <v>459225948</v>
      </c>
      <c r="E95" s="372">
        <v>406132294.5</v>
      </c>
    </row>
    <row r="96" spans="1:5" ht="18.75">
      <c r="A96" s="214" t="s">
        <v>70</v>
      </c>
      <c r="B96" s="213">
        <v>320</v>
      </c>
      <c r="C96" s="213"/>
      <c r="D96" s="250"/>
      <c r="E96" s="372"/>
    </row>
    <row r="97" spans="1:5" ht="18.75">
      <c r="A97" s="214" t="s">
        <v>612</v>
      </c>
      <c r="B97" s="213">
        <v>323</v>
      </c>
      <c r="C97" s="213"/>
      <c r="D97" s="250">
        <f>110168760</f>
        <v>110168760</v>
      </c>
      <c r="E97" s="373">
        <v>-122313674.2</v>
      </c>
    </row>
    <row r="98" spans="1:5" ht="18.75">
      <c r="A98" s="212" t="s">
        <v>682</v>
      </c>
      <c r="B98" s="213">
        <v>330</v>
      </c>
      <c r="C98" s="215"/>
      <c r="D98" s="249">
        <f>D104</f>
        <v>93633000</v>
      </c>
      <c r="E98" s="363">
        <f>E104</f>
        <v>0</v>
      </c>
    </row>
    <row r="99" spans="1:5" ht="18">
      <c r="A99" s="214" t="s">
        <v>72</v>
      </c>
      <c r="B99" s="215">
        <v>331</v>
      </c>
      <c r="C99" s="215"/>
      <c r="D99" s="250"/>
      <c r="E99" s="372"/>
    </row>
    <row r="100" spans="1:5" ht="18">
      <c r="A100" s="214" t="s">
        <v>73</v>
      </c>
      <c r="B100" s="215">
        <v>332</v>
      </c>
      <c r="C100" s="215" t="s">
        <v>74</v>
      </c>
      <c r="D100" s="250"/>
      <c r="E100" s="372"/>
    </row>
    <row r="101" spans="1:5" ht="18.75">
      <c r="A101" s="214" t="s">
        <v>11</v>
      </c>
      <c r="B101" s="213">
        <v>333</v>
      </c>
      <c r="C101" s="213"/>
      <c r="D101" s="249"/>
      <c r="E101" s="374"/>
    </row>
    <row r="102" spans="1:5" ht="18">
      <c r="A102" s="214" t="s">
        <v>35</v>
      </c>
      <c r="B102" s="215">
        <v>334</v>
      </c>
      <c r="C102" s="215" t="s">
        <v>75</v>
      </c>
      <c r="D102" s="250"/>
      <c r="E102" s="372"/>
    </row>
    <row r="103" spans="1:5" ht="18">
      <c r="A103" s="214" t="s">
        <v>37</v>
      </c>
      <c r="B103" s="215">
        <v>335</v>
      </c>
      <c r="C103" s="215" t="s">
        <v>66</v>
      </c>
      <c r="D103" s="250"/>
      <c r="E103" s="372"/>
    </row>
    <row r="104" spans="1:5" ht="18">
      <c r="A104" s="214" t="s">
        <v>76</v>
      </c>
      <c r="B104" s="215">
        <v>336</v>
      </c>
      <c r="C104" s="215"/>
      <c r="D104" s="250">
        <v>93633000</v>
      </c>
      <c r="E104" s="372"/>
    </row>
    <row r="105" spans="1:5" ht="18">
      <c r="A105" s="214" t="s">
        <v>77</v>
      </c>
      <c r="B105" s="215">
        <v>337</v>
      </c>
      <c r="C105" s="215"/>
      <c r="D105" s="250"/>
      <c r="E105" s="372"/>
    </row>
    <row r="106" spans="1:5" ht="18">
      <c r="A106" s="214" t="s">
        <v>615</v>
      </c>
      <c r="B106" s="215">
        <v>338</v>
      </c>
      <c r="C106" s="215"/>
      <c r="D106" s="250"/>
      <c r="E106" s="372"/>
    </row>
    <row r="107" spans="1:5" ht="18">
      <c r="A107" s="214" t="s">
        <v>616</v>
      </c>
      <c r="B107" s="215">
        <v>339</v>
      </c>
      <c r="C107" s="215"/>
      <c r="D107" s="250"/>
      <c r="E107" s="372"/>
    </row>
    <row r="108" spans="1:5" ht="18.75">
      <c r="A108" s="212" t="s">
        <v>12</v>
      </c>
      <c r="B108" s="215">
        <v>400</v>
      </c>
      <c r="C108" s="215"/>
      <c r="D108" s="249">
        <f>D109+D122</f>
        <v>108607029325</v>
      </c>
      <c r="E108" s="363">
        <f>E109+E122</f>
        <v>109068206624</v>
      </c>
    </row>
    <row r="109" spans="1:5" ht="18.75">
      <c r="A109" s="212" t="s">
        <v>13</v>
      </c>
      <c r="B109" s="213">
        <v>410</v>
      </c>
      <c r="C109" s="213" t="s">
        <v>89</v>
      </c>
      <c r="D109" s="249">
        <f>SUM(D110:D120)</f>
        <v>108604529325</v>
      </c>
      <c r="E109" s="363">
        <f>SUM(E110:E120)</f>
        <v>109065706624</v>
      </c>
    </row>
    <row r="110" spans="1:5" ht="18.75">
      <c r="A110" s="214" t="s">
        <v>14</v>
      </c>
      <c r="B110" s="213">
        <v>411</v>
      </c>
      <c r="C110" s="213"/>
      <c r="D110" s="250">
        <v>40000000000</v>
      </c>
      <c r="E110" s="372">
        <v>40000000000</v>
      </c>
    </row>
    <row r="111" spans="1:5" ht="18">
      <c r="A111" s="214" t="s">
        <v>15</v>
      </c>
      <c r="B111" s="215">
        <v>412</v>
      </c>
      <c r="C111" s="215"/>
      <c r="D111" s="250">
        <v>33450000000</v>
      </c>
      <c r="E111" s="372">
        <v>33450000000</v>
      </c>
    </row>
    <row r="112" spans="1:5" ht="18">
      <c r="A112" s="214" t="s">
        <v>78</v>
      </c>
      <c r="B112" s="215">
        <v>413</v>
      </c>
      <c r="C112" s="215"/>
      <c r="D112" s="232">
        <v>571183239</v>
      </c>
      <c r="E112" s="372">
        <v>571183239</v>
      </c>
    </row>
    <row r="113" spans="1:5" ht="18">
      <c r="A113" s="214" t="s">
        <v>85</v>
      </c>
      <c r="B113" s="215">
        <v>414</v>
      </c>
      <c r="C113" s="215"/>
      <c r="D113" s="250"/>
      <c r="E113" s="372"/>
    </row>
    <row r="114" spans="1:5" ht="18">
      <c r="A114" s="214" t="s">
        <v>86</v>
      </c>
      <c r="B114" s="215">
        <v>415</v>
      </c>
      <c r="C114" s="215"/>
      <c r="D114" s="250"/>
      <c r="E114" s="372"/>
    </row>
    <row r="115" spans="1:5" ht="18">
      <c r="A115" s="214" t="s">
        <v>87</v>
      </c>
      <c r="B115" s="215">
        <v>416</v>
      </c>
      <c r="C115" s="215"/>
      <c r="D115" s="250"/>
      <c r="E115" s="372"/>
    </row>
    <row r="116" spans="1:5" ht="18">
      <c r="A116" s="214" t="s">
        <v>88</v>
      </c>
      <c r="B116" s="215">
        <v>417</v>
      </c>
      <c r="C116" s="215"/>
      <c r="D116" s="250">
        <f>13917666843-1</f>
        <v>13917666842</v>
      </c>
      <c r="E116" s="364">
        <v>13917666843</v>
      </c>
    </row>
    <row r="117" spans="1:5" ht="18">
      <c r="A117" s="214" t="s">
        <v>90</v>
      </c>
      <c r="B117" s="215">
        <v>418</v>
      </c>
      <c r="C117" s="215"/>
      <c r="D117" s="250"/>
      <c r="E117" s="364">
        <v>2221399458</v>
      </c>
    </row>
    <row r="118" spans="1:5" ht="18">
      <c r="A118" s="214" t="s">
        <v>91</v>
      </c>
      <c r="B118" s="215">
        <v>419</v>
      </c>
      <c r="C118" s="215"/>
      <c r="D118" s="250"/>
      <c r="E118" s="372"/>
    </row>
    <row r="119" spans="1:5" ht="18.75">
      <c r="A119" s="214" t="s">
        <v>617</v>
      </c>
      <c r="B119" s="213">
        <v>420</v>
      </c>
      <c r="C119" s="213"/>
      <c r="D119" s="250">
        <v>20665679244</v>
      </c>
      <c r="E119" s="372">
        <v>18905457084</v>
      </c>
    </row>
    <row r="120" spans="1:5" ht="18.75">
      <c r="A120" s="214" t="s">
        <v>618</v>
      </c>
      <c r="B120" s="213">
        <v>421</v>
      </c>
      <c r="C120" s="213"/>
      <c r="D120" s="250"/>
      <c r="E120" s="372"/>
    </row>
    <row r="121" spans="1:5" ht="18.75">
      <c r="A121" s="214" t="s">
        <v>619</v>
      </c>
      <c r="B121" s="213">
        <v>422</v>
      </c>
      <c r="C121" s="213"/>
      <c r="D121" s="250"/>
      <c r="E121" s="372"/>
    </row>
    <row r="122" spans="1:5" ht="18.75">
      <c r="A122" s="212" t="s">
        <v>16</v>
      </c>
      <c r="B122" s="213">
        <v>430</v>
      </c>
      <c r="C122" s="215"/>
      <c r="D122" s="249">
        <f>SUM(D123:D125)</f>
        <v>2500000</v>
      </c>
      <c r="E122" s="373">
        <f>E123</f>
        <v>2500000</v>
      </c>
    </row>
    <row r="123" spans="1:5" ht="18">
      <c r="A123" s="214" t="s">
        <v>613</v>
      </c>
      <c r="B123" s="215">
        <v>432</v>
      </c>
      <c r="C123" s="215" t="s">
        <v>94</v>
      </c>
      <c r="D123" s="250">
        <v>2500000</v>
      </c>
      <c r="E123" s="372">
        <v>2500000</v>
      </c>
    </row>
    <row r="124" spans="1:5" ht="18.75">
      <c r="A124" s="214" t="s">
        <v>614</v>
      </c>
      <c r="B124" s="215"/>
      <c r="C124" s="215"/>
      <c r="D124" s="249"/>
      <c r="E124" s="374"/>
    </row>
    <row r="125" spans="1:5" ht="18.75">
      <c r="A125" s="214" t="s">
        <v>19</v>
      </c>
      <c r="B125" s="215">
        <v>433</v>
      </c>
      <c r="C125" s="215"/>
      <c r="D125" s="249"/>
      <c r="E125" s="374"/>
    </row>
    <row r="126" spans="1:7" ht="19.5" thickBot="1">
      <c r="A126" s="229" t="s">
        <v>686</v>
      </c>
      <c r="B126" s="229">
        <v>430</v>
      </c>
      <c r="C126" s="229"/>
      <c r="D126" s="253">
        <f>D85+D108+D98</f>
        <v>209020535204</v>
      </c>
      <c r="E126" s="375">
        <f>E85+E108</f>
        <v>203573090826.3</v>
      </c>
      <c r="F126" s="356"/>
      <c r="G126" s="224">
        <f>D126-D81</f>
        <v>0</v>
      </c>
    </row>
    <row r="127" spans="1:5" ht="18.75">
      <c r="A127" s="216"/>
      <c r="B127" s="216"/>
      <c r="C127" s="216"/>
      <c r="D127" s="255"/>
      <c r="E127" s="376"/>
    </row>
    <row r="128" spans="1:7" s="205" customFormat="1" ht="15.75">
      <c r="A128" s="11" t="s">
        <v>645</v>
      </c>
      <c r="B128" s="203"/>
      <c r="C128" s="203"/>
      <c r="D128" s="256" t="s">
        <v>83</v>
      </c>
      <c r="E128" s="359"/>
      <c r="F128" s="25"/>
      <c r="G128" s="9"/>
    </row>
    <row r="129" spans="1:7" s="205" customFormat="1" ht="15.75">
      <c r="A129" s="11"/>
      <c r="B129" s="203"/>
      <c r="C129" s="203"/>
      <c r="D129" s="257" t="s">
        <v>646</v>
      </c>
      <c r="E129" s="377"/>
      <c r="F129" s="11"/>
      <c r="G129" s="9"/>
    </row>
    <row r="130" spans="1:7" s="205" customFormat="1" ht="15.75">
      <c r="A130" s="233"/>
      <c r="B130" s="203"/>
      <c r="C130" s="203"/>
      <c r="D130" s="258"/>
      <c r="E130" s="378"/>
      <c r="F130" s="11"/>
      <c r="G130" s="9"/>
    </row>
    <row r="131" spans="1:7" s="205" customFormat="1" ht="15.75">
      <c r="A131" s="234"/>
      <c r="B131" s="203"/>
      <c r="C131" s="203"/>
      <c r="D131" s="259"/>
      <c r="E131" s="379"/>
      <c r="F131" s="235"/>
      <c r="G131" s="9"/>
    </row>
    <row r="132" spans="2:7" s="205" customFormat="1" ht="15">
      <c r="B132" s="203"/>
      <c r="C132" s="203"/>
      <c r="D132" s="258"/>
      <c r="E132" s="359"/>
      <c r="F132" s="25"/>
      <c r="G132" s="9"/>
    </row>
    <row r="133" spans="1:7" s="205" customFormat="1" ht="12.75">
      <c r="A133" s="236"/>
      <c r="B133" s="203"/>
      <c r="C133" s="203"/>
      <c r="D133" s="247"/>
      <c r="E133" s="377"/>
      <c r="F133" s="203"/>
      <c r="G133" s="204"/>
    </row>
    <row r="134" spans="1:7" s="205" customFormat="1" ht="14.25">
      <c r="A134" s="234" t="s">
        <v>647</v>
      </c>
      <c r="B134" s="203"/>
      <c r="C134" s="203"/>
      <c r="D134" s="260" t="s">
        <v>648</v>
      </c>
      <c r="E134" s="380"/>
      <c r="F134" s="237"/>
      <c r="G134" s="238"/>
    </row>
  </sheetData>
  <mergeCells count="6">
    <mergeCell ref="I6:I7"/>
    <mergeCell ref="A3:E3"/>
    <mergeCell ref="A4:E4"/>
    <mergeCell ref="A5:E5"/>
    <mergeCell ref="C6:C7"/>
    <mergeCell ref="D6:D7"/>
  </mergeCells>
  <printOptions/>
  <pageMargins left="0.67" right="0.17" top="0.2" bottom="0.16" header="0.17" footer="0.16"/>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G47"/>
  <sheetViews>
    <sheetView workbookViewId="0" topLeftCell="A12">
      <selection activeCell="F33" sqref="F33"/>
    </sheetView>
  </sheetViews>
  <sheetFormatPr defaultColWidth="9.140625" defaultRowHeight="12.75"/>
  <cols>
    <col min="1" max="1" width="38.57421875" style="73" customWidth="1"/>
    <col min="2" max="2" width="4.421875" style="105" customWidth="1"/>
    <col min="3" max="3" width="7.00390625" style="105" customWidth="1"/>
    <col min="4" max="4" width="14.140625" style="73" customWidth="1"/>
    <col min="5" max="5" width="14.28125" style="73" customWidth="1"/>
    <col min="6" max="6" width="14.57421875" style="334" customWidth="1"/>
    <col min="7" max="7" width="14.00390625" style="335" customWidth="1"/>
    <col min="8" max="16384" width="9.140625" style="73" customWidth="1"/>
  </cols>
  <sheetData>
    <row r="1" spans="1:5" ht="18">
      <c r="A1" s="75" t="s">
        <v>636</v>
      </c>
      <c r="B1" s="25"/>
      <c r="C1" s="25"/>
      <c r="D1" s="8"/>
      <c r="E1" s="8"/>
    </row>
    <row r="2" spans="1:5" ht="15">
      <c r="A2" s="353" t="s">
        <v>689</v>
      </c>
      <c r="B2" s="25"/>
      <c r="C2" s="25"/>
      <c r="D2" s="8"/>
      <c r="E2" s="8"/>
    </row>
    <row r="3" spans="1:5" ht="15">
      <c r="A3" s="8"/>
      <c r="B3" s="25"/>
      <c r="C3" s="25"/>
      <c r="D3" s="8"/>
      <c r="E3" s="8"/>
    </row>
    <row r="4" spans="1:5" ht="15">
      <c r="A4" s="8"/>
      <c r="B4" s="25"/>
      <c r="C4" s="25"/>
      <c r="D4" s="8"/>
      <c r="E4" s="8"/>
    </row>
    <row r="5" spans="1:5" ht="23.25">
      <c r="A5" s="74" t="s">
        <v>105</v>
      </c>
      <c r="B5" s="25"/>
      <c r="C5" s="25"/>
      <c r="D5" s="8"/>
      <c r="E5" s="8"/>
    </row>
    <row r="6" spans="1:5" ht="18">
      <c r="A6" s="75" t="s">
        <v>180</v>
      </c>
      <c r="B6" s="25"/>
      <c r="C6" s="25"/>
      <c r="D6" s="8"/>
      <c r="E6" s="8"/>
    </row>
    <row r="7" spans="1:5" ht="18.75">
      <c r="A7" s="76"/>
      <c r="B7" s="25"/>
      <c r="C7" s="25"/>
      <c r="D7" s="8"/>
      <c r="E7" s="8"/>
    </row>
    <row r="8" spans="1:6" ht="15.75" thickBot="1">
      <c r="A8" s="8"/>
      <c r="B8" s="25"/>
      <c r="C8" s="25"/>
      <c r="D8" s="199" t="s">
        <v>597</v>
      </c>
      <c r="E8" s="8"/>
      <c r="F8" s="336"/>
    </row>
    <row r="9" spans="1:7" ht="15.75">
      <c r="A9" s="417" t="s">
        <v>106</v>
      </c>
      <c r="B9" s="77" t="s">
        <v>31</v>
      </c>
      <c r="C9" s="423" t="s">
        <v>585</v>
      </c>
      <c r="D9" s="426" t="s">
        <v>181</v>
      </c>
      <c r="E9" s="427"/>
      <c r="F9" s="419" t="s">
        <v>107</v>
      </c>
      <c r="G9" s="420"/>
    </row>
    <row r="10" spans="1:7" ht="15.75">
      <c r="A10" s="418"/>
      <c r="B10" s="78" t="s">
        <v>32</v>
      </c>
      <c r="C10" s="424"/>
      <c r="D10" s="428"/>
      <c r="E10" s="429"/>
      <c r="F10" s="421" t="s">
        <v>109</v>
      </c>
      <c r="G10" s="422"/>
    </row>
    <row r="11" spans="1:7" ht="15.75">
      <c r="A11" s="418"/>
      <c r="B11" s="78"/>
      <c r="C11" s="425"/>
      <c r="D11" s="80" t="s">
        <v>110</v>
      </c>
      <c r="E11" s="80" t="s">
        <v>111</v>
      </c>
      <c r="F11" s="320" t="s">
        <v>110</v>
      </c>
      <c r="G11" s="337" t="s">
        <v>111</v>
      </c>
    </row>
    <row r="12" spans="1:7" ht="15.75">
      <c r="A12" s="81">
        <v>1</v>
      </c>
      <c r="B12" s="82">
        <v>2</v>
      </c>
      <c r="C12" s="83">
        <v>3</v>
      </c>
      <c r="D12" s="83">
        <v>4</v>
      </c>
      <c r="E12" s="84">
        <v>5</v>
      </c>
      <c r="F12" s="338">
        <v>6</v>
      </c>
      <c r="G12" s="339">
        <v>7</v>
      </c>
    </row>
    <row r="13" spans="1:7" s="89" customFormat="1" ht="15.75">
      <c r="A13" s="85" t="s">
        <v>112</v>
      </c>
      <c r="B13" s="86" t="s">
        <v>113</v>
      </c>
      <c r="C13" s="87" t="s">
        <v>114</v>
      </c>
      <c r="D13" s="88">
        <v>56578733929</v>
      </c>
      <c r="E13" s="88">
        <v>65590380409</v>
      </c>
      <c r="F13" s="88">
        <v>114497308635</v>
      </c>
      <c r="G13" s="88">
        <v>120129004677</v>
      </c>
    </row>
    <row r="14" spans="1:7" s="89" customFormat="1" ht="15.75">
      <c r="A14" s="85" t="s">
        <v>115</v>
      </c>
      <c r="B14" s="86" t="s">
        <v>116</v>
      </c>
      <c r="C14" s="87"/>
      <c r="D14" s="88"/>
      <c r="E14" s="88"/>
      <c r="F14" s="340"/>
      <c r="G14" s="340">
        <v>10400000</v>
      </c>
    </row>
    <row r="15" spans="1:7" s="89" customFormat="1" ht="15.75">
      <c r="A15" s="85" t="s">
        <v>117</v>
      </c>
      <c r="B15" s="86"/>
      <c r="C15" s="87"/>
      <c r="D15" s="88"/>
      <c r="E15" s="88"/>
      <c r="F15" s="340"/>
      <c r="G15" s="340"/>
    </row>
    <row r="16" spans="1:7" s="89" customFormat="1" ht="15.75">
      <c r="A16" s="85" t="s">
        <v>118</v>
      </c>
      <c r="B16" s="86" t="s">
        <v>119</v>
      </c>
      <c r="C16" s="87" t="s">
        <v>120</v>
      </c>
      <c r="D16" s="88">
        <f>D13-D14</f>
        <v>56578733929</v>
      </c>
      <c r="E16" s="88">
        <f>E13-E14</f>
        <v>65590380409</v>
      </c>
      <c r="F16" s="88">
        <f>F13-F14</f>
        <v>114497308635</v>
      </c>
      <c r="G16" s="88">
        <f>G13-G14</f>
        <v>120118604677</v>
      </c>
    </row>
    <row r="17" spans="1:7" s="89" customFormat="1" ht="15.75">
      <c r="A17" s="85" t="s">
        <v>121</v>
      </c>
      <c r="B17" s="86" t="s">
        <v>122</v>
      </c>
      <c r="C17" s="87"/>
      <c r="D17" s="88">
        <v>48226027430</v>
      </c>
      <c r="E17" s="88">
        <v>55454080873</v>
      </c>
      <c r="F17" s="340">
        <v>97178644802</v>
      </c>
      <c r="G17" s="340">
        <v>100288598733</v>
      </c>
    </row>
    <row r="18" spans="1:7" s="90" customFormat="1" ht="15.75">
      <c r="A18" s="85" t="s">
        <v>123</v>
      </c>
      <c r="B18" s="86"/>
      <c r="C18" s="87"/>
      <c r="D18" s="88"/>
      <c r="E18" s="88"/>
      <c r="F18" s="340"/>
      <c r="G18" s="340"/>
    </row>
    <row r="19" spans="1:7" s="91" customFormat="1" ht="15.75">
      <c r="A19" s="85" t="s">
        <v>124</v>
      </c>
      <c r="B19" s="86">
        <v>20</v>
      </c>
      <c r="C19" s="87"/>
      <c r="D19" s="88">
        <f>D16-D17</f>
        <v>8352706499</v>
      </c>
      <c r="E19" s="88">
        <f>E16-E17</f>
        <v>10136299536</v>
      </c>
      <c r="F19" s="88">
        <f>F16-F17</f>
        <v>17318663833</v>
      </c>
      <c r="G19" s="88">
        <f>G16-G17</f>
        <v>19830005944</v>
      </c>
    </row>
    <row r="20" spans="1:7" s="89" customFormat="1" ht="15.75">
      <c r="A20" s="85" t="s">
        <v>125</v>
      </c>
      <c r="B20" s="86" t="s">
        <v>126</v>
      </c>
      <c r="C20" s="87" t="s">
        <v>127</v>
      </c>
      <c r="D20" s="88">
        <v>99257642</v>
      </c>
      <c r="E20" s="88">
        <v>300166624</v>
      </c>
      <c r="F20" s="340">
        <v>242412016</v>
      </c>
      <c r="G20" s="340">
        <v>541098830</v>
      </c>
    </row>
    <row r="21" spans="1:7" s="89" customFormat="1" ht="15.75">
      <c r="A21" s="85" t="s">
        <v>128</v>
      </c>
      <c r="B21" s="86" t="s">
        <v>129</v>
      </c>
      <c r="C21" s="87" t="s">
        <v>130</v>
      </c>
      <c r="D21" s="88">
        <v>5064638369</v>
      </c>
      <c r="E21" s="88">
        <v>3278371627</v>
      </c>
      <c r="F21" s="340">
        <v>8150631005</v>
      </c>
      <c r="G21" s="340">
        <v>4174033470</v>
      </c>
    </row>
    <row r="22" spans="1:7" ht="15.75">
      <c r="A22" s="92" t="s">
        <v>131</v>
      </c>
      <c r="B22" s="93">
        <v>23</v>
      </c>
      <c r="C22" s="87"/>
      <c r="D22" s="94">
        <v>4569830161</v>
      </c>
      <c r="E22" s="94">
        <v>1159032093</v>
      </c>
      <c r="F22" s="340">
        <v>7594264297</v>
      </c>
      <c r="G22" s="340">
        <v>1978919404</v>
      </c>
    </row>
    <row r="23" spans="1:7" s="89" customFormat="1" ht="15.75">
      <c r="A23" s="85" t="s">
        <v>132</v>
      </c>
      <c r="B23" s="86" t="s">
        <v>133</v>
      </c>
      <c r="C23" s="95"/>
      <c r="D23" s="88">
        <v>2394827104</v>
      </c>
      <c r="E23" s="88">
        <v>2716861561</v>
      </c>
      <c r="F23" s="340">
        <v>4477633408</v>
      </c>
      <c r="G23" s="340">
        <v>4896269266</v>
      </c>
    </row>
    <row r="24" spans="1:7" s="89" customFormat="1" ht="15.75">
      <c r="A24" s="85" t="s">
        <v>134</v>
      </c>
      <c r="B24" s="86" t="s">
        <v>135</v>
      </c>
      <c r="C24" s="95"/>
      <c r="D24" s="88">
        <v>1375729999</v>
      </c>
      <c r="E24" s="88">
        <v>1782995932</v>
      </c>
      <c r="F24" s="340">
        <v>2284675566</v>
      </c>
      <c r="G24" s="340">
        <v>2892739151</v>
      </c>
    </row>
    <row r="25" spans="1:7" s="89" customFormat="1" ht="15.75">
      <c r="A25" s="85" t="s">
        <v>136</v>
      </c>
      <c r="B25" s="96"/>
      <c r="C25" s="95"/>
      <c r="D25" s="88"/>
      <c r="E25" s="88"/>
      <c r="F25" s="340"/>
      <c r="G25" s="340"/>
    </row>
    <row r="26" spans="1:7" s="89" customFormat="1" ht="15.75">
      <c r="A26" s="85" t="s">
        <v>137</v>
      </c>
      <c r="B26" s="86" t="s">
        <v>138</v>
      </c>
      <c r="C26" s="95"/>
      <c r="D26" s="88">
        <f>D19+D20-D21-D23-D24</f>
        <v>-383231331</v>
      </c>
      <c r="E26" s="88">
        <f>E19+E20-E21-E23-E24</f>
        <v>2658237040</v>
      </c>
      <c r="F26" s="88">
        <f>F19+F20-F21-F23-F24</f>
        <v>2648135870</v>
      </c>
      <c r="G26" s="88">
        <f>G19+G20-G21-G23-G24</f>
        <v>8408062887</v>
      </c>
    </row>
    <row r="27" spans="1:7" s="89" customFormat="1" ht="15.75">
      <c r="A27" s="85" t="s">
        <v>139</v>
      </c>
      <c r="B27" s="86" t="s">
        <v>140</v>
      </c>
      <c r="C27" s="95"/>
      <c r="D27" s="88">
        <v>60682109</v>
      </c>
      <c r="E27" s="88">
        <v>18516966</v>
      </c>
      <c r="F27" s="340">
        <v>70714372</v>
      </c>
      <c r="G27" s="340">
        <v>28745364</v>
      </c>
    </row>
    <row r="28" spans="1:7" s="89" customFormat="1" ht="15.75">
      <c r="A28" s="85" t="s">
        <v>141</v>
      </c>
      <c r="B28" s="86" t="s">
        <v>142</v>
      </c>
      <c r="C28" s="95"/>
      <c r="D28" s="88">
        <v>91395118</v>
      </c>
      <c r="E28" s="88">
        <v>5384255</v>
      </c>
      <c r="F28" s="340">
        <v>96413981</v>
      </c>
      <c r="G28" s="340">
        <v>5684255</v>
      </c>
    </row>
    <row r="29" spans="1:7" s="89" customFormat="1" ht="15.75">
      <c r="A29" s="85" t="s">
        <v>143</v>
      </c>
      <c r="B29" s="86" t="s">
        <v>144</v>
      </c>
      <c r="C29" s="95"/>
      <c r="D29" s="88">
        <f>D27-D28</f>
        <v>-30713009</v>
      </c>
      <c r="E29" s="88">
        <f>E27-E28</f>
        <v>13132711</v>
      </c>
      <c r="F29" s="88">
        <f>F27-F28</f>
        <v>-25699609</v>
      </c>
      <c r="G29" s="88">
        <f>G27-G28</f>
        <v>23061109</v>
      </c>
    </row>
    <row r="30" spans="1:7" s="89" customFormat="1" ht="15.75">
      <c r="A30" s="85" t="s">
        <v>145</v>
      </c>
      <c r="B30" s="86"/>
      <c r="C30" s="95"/>
      <c r="D30" s="88"/>
      <c r="E30" s="88"/>
      <c r="F30" s="340"/>
      <c r="G30" s="340"/>
    </row>
    <row r="31" spans="1:7" s="89" customFormat="1" ht="15.75">
      <c r="A31" s="85" t="s">
        <v>146</v>
      </c>
      <c r="B31" s="86">
        <v>50</v>
      </c>
      <c r="C31" s="95" t="s">
        <v>147</v>
      </c>
      <c r="D31" s="88">
        <f>D26+D29</f>
        <v>-413944340</v>
      </c>
      <c r="E31" s="88">
        <f>E26+E29</f>
        <v>2671369751</v>
      </c>
      <c r="F31" s="88">
        <f>F26+F29</f>
        <v>2622436261</v>
      </c>
      <c r="G31" s="88">
        <f>G26+G29</f>
        <v>8431123996</v>
      </c>
    </row>
    <row r="32" spans="1:7" s="89" customFormat="1" ht="15.75">
      <c r="A32" s="85" t="s">
        <v>148</v>
      </c>
      <c r="B32" s="86" t="s">
        <v>149</v>
      </c>
      <c r="C32" s="95" t="s">
        <v>147</v>
      </c>
      <c r="D32" s="88">
        <v>1117341846</v>
      </c>
      <c r="E32" s="88">
        <v>665004703</v>
      </c>
      <c r="F32" s="88">
        <v>1874767792</v>
      </c>
      <c r="G32" s="340">
        <v>2104941356</v>
      </c>
    </row>
    <row r="33" spans="1:7" s="89" customFormat="1" ht="15.75">
      <c r="A33" s="85" t="s">
        <v>150</v>
      </c>
      <c r="B33" s="86" t="s">
        <v>151</v>
      </c>
      <c r="C33" s="95"/>
      <c r="D33" s="88"/>
      <c r="E33" s="88"/>
      <c r="F33" s="340"/>
      <c r="G33" s="340"/>
    </row>
    <row r="34" spans="1:7" s="89" customFormat="1" ht="15.75">
      <c r="A34" s="85" t="s">
        <v>152</v>
      </c>
      <c r="B34" s="86"/>
      <c r="C34" s="95"/>
      <c r="D34" s="88"/>
      <c r="E34" s="88"/>
      <c r="F34" s="340"/>
      <c r="G34" s="340"/>
    </row>
    <row r="35" spans="1:7" ht="15.75">
      <c r="A35" s="85" t="s">
        <v>153</v>
      </c>
      <c r="B35" s="86" t="s">
        <v>154</v>
      </c>
      <c r="C35" s="87"/>
      <c r="D35" s="88">
        <f>D31-D32-D33</f>
        <v>-1531286186</v>
      </c>
      <c r="E35" s="88">
        <f>E31-E32-E33</f>
        <v>2006365048</v>
      </c>
      <c r="F35" s="88">
        <f>F31-F32-F33</f>
        <v>747668469</v>
      </c>
      <c r="G35" s="88">
        <f>G31-G32-G33</f>
        <v>6326182640</v>
      </c>
    </row>
    <row r="36" spans="1:7" ht="16.5" thickBot="1">
      <c r="A36" s="97" t="s">
        <v>155</v>
      </c>
      <c r="B36" s="98" t="s">
        <v>156</v>
      </c>
      <c r="C36" s="99"/>
      <c r="D36" s="100"/>
      <c r="E36" s="101"/>
      <c r="F36" s="341"/>
      <c r="G36" s="342"/>
    </row>
    <row r="37" spans="1:5" ht="15.75">
      <c r="A37" s="102"/>
      <c r="B37" s="103"/>
      <c r="C37" s="103"/>
      <c r="D37" s="104"/>
      <c r="E37" s="103"/>
    </row>
    <row r="38" spans="1:5" ht="15.75">
      <c r="A38" s="102"/>
      <c r="B38" s="103"/>
      <c r="C38" s="103"/>
      <c r="D38" s="104"/>
      <c r="E38" s="103"/>
    </row>
    <row r="39" spans="1:5" ht="18">
      <c r="A39" s="102" t="s">
        <v>157</v>
      </c>
      <c r="B39" s="102"/>
      <c r="D39" s="106" t="s">
        <v>82</v>
      </c>
      <c r="E39" s="102"/>
    </row>
    <row r="40" spans="1:6" ht="18">
      <c r="A40" s="107" t="s">
        <v>158</v>
      </c>
      <c r="B40" s="102"/>
      <c r="C40" s="25"/>
      <c r="E40" s="102"/>
      <c r="F40" s="325" t="s">
        <v>159</v>
      </c>
    </row>
    <row r="41" spans="1:5" ht="16.5">
      <c r="A41" s="108"/>
      <c r="B41" s="109"/>
      <c r="C41" s="109"/>
      <c r="D41" s="108"/>
      <c r="E41" s="108"/>
    </row>
    <row r="42" spans="1:5" ht="16.5">
      <c r="A42" s="108"/>
      <c r="B42" s="109"/>
      <c r="C42" s="109"/>
      <c r="D42" s="108"/>
      <c r="E42" s="108"/>
    </row>
    <row r="43" spans="1:5" ht="16.5">
      <c r="A43" s="108"/>
      <c r="B43" s="109"/>
      <c r="C43" s="109"/>
      <c r="D43" s="108"/>
      <c r="E43" s="108"/>
    </row>
    <row r="44" spans="1:5" ht="18">
      <c r="A44" s="75"/>
      <c r="B44" s="109"/>
      <c r="C44" s="109"/>
      <c r="D44" s="108"/>
      <c r="E44" s="108"/>
    </row>
    <row r="45" spans="1:5" ht="14.25">
      <c r="A45" s="110"/>
      <c r="B45" s="111"/>
      <c r="C45" s="111"/>
      <c r="D45" s="110"/>
      <c r="E45" s="110"/>
    </row>
    <row r="47" spans="1:6" ht="15.75">
      <c r="A47" s="102" t="s">
        <v>581</v>
      </c>
      <c r="B47" s="118"/>
      <c r="C47" s="188" t="s">
        <v>583</v>
      </c>
      <c r="F47" s="325" t="s">
        <v>582</v>
      </c>
    </row>
  </sheetData>
  <mergeCells count="5">
    <mergeCell ref="A9:A11"/>
    <mergeCell ref="F9:G9"/>
    <mergeCell ref="F10:G10"/>
    <mergeCell ref="C9:C11"/>
    <mergeCell ref="D9:E10"/>
  </mergeCells>
  <printOptions horizontalCentered="1"/>
  <pageMargins left="0" right="0" top="0.25" bottom="0.17" header="0.5" footer="0.17"/>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E18"/>
  <sheetViews>
    <sheetView workbookViewId="0" topLeftCell="A1">
      <selection activeCell="C14" sqref="C14"/>
    </sheetView>
  </sheetViews>
  <sheetFormatPr defaultColWidth="9.140625" defaultRowHeight="12.75"/>
  <cols>
    <col min="1" max="1" width="50.421875" style="190" customWidth="1"/>
    <col min="2" max="2" width="12.140625" style="191" customWidth="1"/>
    <col min="3" max="3" width="16.28125" style="190" customWidth="1"/>
    <col min="4" max="4" width="17.00390625" style="190" customWidth="1"/>
    <col min="5" max="16384" width="9.140625" style="190" customWidth="1"/>
  </cols>
  <sheetData>
    <row r="1" spans="1:2" ht="18.75">
      <c r="A1" s="76" t="s">
        <v>584</v>
      </c>
      <c r="B1" s="189"/>
    </row>
    <row r="3" spans="1:4" ht="18">
      <c r="A3" s="192" t="s">
        <v>106</v>
      </c>
      <c r="B3" s="192" t="s">
        <v>585</v>
      </c>
      <c r="C3" s="84" t="s">
        <v>586</v>
      </c>
      <c r="D3" s="84" t="s">
        <v>587</v>
      </c>
    </row>
    <row r="4" spans="1:4" ht="18">
      <c r="A4" s="177" t="s">
        <v>588</v>
      </c>
      <c r="B4" s="193">
        <v>24</v>
      </c>
      <c r="C4" s="181"/>
      <c r="D4" s="181"/>
    </row>
    <row r="5" spans="1:4" ht="18">
      <c r="A5" s="173" t="s">
        <v>589</v>
      </c>
      <c r="B5" s="79"/>
      <c r="C5" s="94"/>
      <c r="D5" s="94"/>
    </row>
    <row r="6" spans="1:4" ht="18">
      <c r="A6" s="173" t="s">
        <v>590</v>
      </c>
      <c r="B6" s="79"/>
      <c r="C6" s="94"/>
      <c r="D6" s="94"/>
    </row>
    <row r="7" spans="1:4" ht="18">
      <c r="A7" s="173" t="s">
        <v>591</v>
      </c>
      <c r="B7" s="79"/>
      <c r="C7" s="94"/>
      <c r="D7" s="94"/>
    </row>
    <row r="8" spans="1:4" ht="18">
      <c r="A8" s="173" t="s">
        <v>592</v>
      </c>
      <c r="B8" s="79"/>
      <c r="C8" s="197">
        <v>961.24</v>
      </c>
      <c r="D8" s="194">
        <f>227.32+512.96</f>
        <v>740.28</v>
      </c>
    </row>
    <row r="9" spans="1:4" ht="18">
      <c r="A9" s="175" t="s">
        <v>593</v>
      </c>
      <c r="B9" s="195"/>
      <c r="C9" s="176"/>
      <c r="D9" s="176"/>
    </row>
    <row r="11" spans="1:5" ht="18.75">
      <c r="A11" s="120"/>
      <c r="B11" s="119"/>
      <c r="C11" s="196" t="s">
        <v>84</v>
      </c>
      <c r="D11" s="116"/>
      <c r="E11" s="120"/>
    </row>
    <row r="12" spans="1:5" ht="18">
      <c r="A12" s="102" t="s">
        <v>598</v>
      </c>
      <c r="B12" s="188"/>
      <c r="C12" s="102" t="s">
        <v>594</v>
      </c>
      <c r="E12" s="120"/>
    </row>
    <row r="13" spans="1:5" ht="18">
      <c r="A13" s="120"/>
      <c r="B13" s="119"/>
      <c r="C13" s="120"/>
      <c r="D13" s="120"/>
      <c r="E13" s="120"/>
    </row>
    <row r="14" spans="1:5" ht="18">
      <c r="A14" s="120"/>
      <c r="B14" s="119"/>
      <c r="C14" s="120"/>
      <c r="D14" s="120"/>
      <c r="E14" s="120"/>
    </row>
    <row r="15" spans="1:5" ht="18">
      <c r="A15" s="120"/>
      <c r="B15" s="119"/>
      <c r="C15" s="120"/>
      <c r="D15" s="120"/>
      <c r="E15" s="120"/>
    </row>
    <row r="16" spans="1:5" ht="18">
      <c r="A16" s="120"/>
      <c r="B16" s="119"/>
      <c r="C16" s="120"/>
      <c r="D16" s="120"/>
      <c r="E16" s="120"/>
    </row>
    <row r="17" spans="1:5" ht="18">
      <c r="A17" s="120"/>
      <c r="B17" s="119"/>
      <c r="C17" s="120"/>
      <c r="D17" s="120"/>
      <c r="E17" s="120"/>
    </row>
    <row r="18" spans="1:5" ht="18">
      <c r="A18" s="102" t="s">
        <v>599</v>
      </c>
      <c r="B18" s="188"/>
      <c r="C18" s="102" t="s">
        <v>595</v>
      </c>
      <c r="D18" s="120"/>
      <c r="E18" s="120"/>
    </row>
  </sheetData>
  <printOptions/>
  <pageMargins left="0.75" right="0.25" top="0.68" bottom="1" header="0.6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M440"/>
  <sheetViews>
    <sheetView tabSelected="1" workbookViewId="0" topLeftCell="A299">
      <selection activeCell="I318" sqref="I318"/>
    </sheetView>
  </sheetViews>
  <sheetFormatPr defaultColWidth="9.140625" defaultRowHeight="12.75"/>
  <cols>
    <col min="1" max="1" width="9.140625" style="8" customWidth="1"/>
    <col min="2" max="2" width="19.8515625" style="8" customWidth="1"/>
    <col min="3" max="5" width="14.421875" style="8" customWidth="1"/>
    <col min="6" max="6" width="14.421875" style="279" customWidth="1"/>
    <col min="7" max="7" width="14.421875" style="280" customWidth="1"/>
    <col min="8" max="8" width="15.28125" style="9" customWidth="1"/>
    <col min="9" max="9" width="15.8515625" style="8" customWidth="1"/>
    <col min="10" max="10" width="16.140625" style="8" customWidth="1"/>
    <col min="11" max="11" width="14.28125" style="8" customWidth="1"/>
    <col min="12" max="16384" width="9.140625" style="8" customWidth="1"/>
  </cols>
  <sheetData>
    <row r="1" ht="18">
      <c r="A1" s="75" t="s">
        <v>636</v>
      </c>
    </row>
    <row r="2" ht="15">
      <c r="A2" s="353" t="s">
        <v>689</v>
      </c>
    </row>
    <row r="3" ht="13.5" customHeight="1">
      <c r="A3" s="75"/>
    </row>
    <row r="4" ht="24">
      <c r="A4" s="117" t="s">
        <v>635</v>
      </c>
    </row>
    <row r="5" ht="15.75">
      <c r="D5" s="10" t="s">
        <v>98</v>
      </c>
    </row>
    <row r="7" ht="15.75">
      <c r="A7" s="10" t="s">
        <v>213</v>
      </c>
    </row>
    <row r="8" ht="15">
      <c r="A8" s="8" t="s">
        <v>604</v>
      </c>
    </row>
    <row r="9" spans="1:10" s="383" customFormat="1" ht="49.5" customHeight="1">
      <c r="A9" s="448" t="s">
        <v>634</v>
      </c>
      <c r="B9" s="448"/>
      <c r="C9" s="448"/>
      <c r="D9" s="448"/>
      <c r="E9" s="448"/>
      <c r="F9" s="448"/>
      <c r="G9" s="448"/>
      <c r="H9" s="382"/>
      <c r="I9" s="382"/>
      <c r="J9" s="382"/>
    </row>
    <row r="10" spans="1:10" s="383" customFormat="1" ht="49.5" customHeight="1">
      <c r="A10" s="448" t="s">
        <v>637</v>
      </c>
      <c r="B10" s="448"/>
      <c r="C10" s="448"/>
      <c r="D10" s="448"/>
      <c r="E10" s="448"/>
      <c r="F10" s="448"/>
      <c r="G10" s="448"/>
      <c r="H10" s="382"/>
      <c r="I10" s="382"/>
      <c r="J10" s="382"/>
    </row>
    <row r="11" ht="15.75">
      <c r="A11" s="10" t="s">
        <v>639</v>
      </c>
    </row>
    <row r="12" ht="15">
      <c r="A12" s="384" t="s">
        <v>638</v>
      </c>
    </row>
    <row r="13" ht="15">
      <c r="A13" s="8" t="s">
        <v>622</v>
      </c>
    </row>
    <row r="14" spans="1:10" s="383" customFormat="1" ht="64.5" customHeight="1">
      <c r="A14" s="448" t="s">
        <v>640</v>
      </c>
      <c r="B14" s="448"/>
      <c r="C14" s="448"/>
      <c r="D14" s="448"/>
      <c r="E14" s="448"/>
      <c r="F14" s="448"/>
      <c r="G14" s="448"/>
      <c r="H14" s="382"/>
      <c r="I14" s="382"/>
      <c r="J14" s="382"/>
    </row>
    <row r="15" spans="1:10" s="383" customFormat="1" ht="34.5" customHeight="1">
      <c r="A15" s="448" t="s">
        <v>641</v>
      </c>
      <c r="B15" s="448"/>
      <c r="C15" s="448"/>
      <c r="D15" s="448"/>
      <c r="E15" s="448"/>
      <c r="F15" s="448"/>
      <c r="G15" s="448"/>
      <c r="H15" s="382"/>
      <c r="I15" s="382"/>
      <c r="J15" s="382"/>
    </row>
    <row r="16" spans="1:10" s="383" customFormat="1" ht="64.5" customHeight="1">
      <c r="A16" s="448" t="s">
        <v>642</v>
      </c>
      <c r="B16" s="448"/>
      <c r="C16" s="448"/>
      <c r="D16" s="448"/>
      <c r="E16" s="448"/>
      <c r="F16" s="448"/>
      <c r="G16" s="448"/>
      <c r="H16" s="382"/>
      <c r="I16" s="382"/>
      <c r="J16" s="382"/>
    </row>
    <row r="17" spans="1:10" s="383" customFormat="1" ht="19.5" customHeight="1">
      <c r="A17" s="448" t="s">
        <v>643</v>
      </c>
      <c r="B17" s="448"/>
      <c r="C17" s="448"/>
      <c r="D17" s="448"/>
      <c r="E17" s="448"/>
      <c r="F17" s="448"/>
      <c r="G17" s="448"/>
      <c r="H17" s="382"/>
      <c r="I17" s="382"/>
      <c r="J17" s="382"/>
    </row>
    <row r="18" spans="1:10" s="383" customFormat="1" ht="49.5" customHeight="1">
      <c r="A18" s="447" t="s">
        <v>644</v>
      </c>
      <c r="B18" s="447"/>
      <c r="C18" s="447"/>
      <c r="D18" s="447"/>
      <c r="E18" s="447"/>
      <c r="F18" s="447"/>
      <c r="G18" s="447"/>
      <c r="H18" s="385"/>
      <c r="I18" s="385"/>
      <c r="J18" s="385"/>
    </row>
    <row r="19" ht="15">
      <c r="A19" s="8" t="s">
        <v>666</v>
      </c>
    </row>
    <row r="20" spans="1:4" ht="15">
      <c r="A20" s="200" t="s">
        <v>667</v>
      </c>
      <c r="C20" s="9">
        <v>40000000000</v>
      </c>
      <c r="D20" s="8" t="str">
        <f>[1]!VND(TMBC!C20,TRUE)</f>
        <v>Bốn mươi tỷ đồng</v>
      </c>
    </row>
    <row r="21" spans="1:4" ht="15">
      <c r="A21" s="200" t="s">
        <v>668</v>
      </c>
      <c r="C21" s="9">
        <v>40000000000</v>
      </c>
      <c r="D21" s="8" t="str">
        <f>[1]!VND(TMBC!C21,TRUE)</f>
        <v>Bốn mươi tỷ đồng</v>
      </c>
    </row>
    <row r="22" ht="15">
      <c r="A22" s="8" t="s">
        <v>605</v>
      </c>
    </row>
    <row r="23" ht="15.75">
      <c r="A23" s="10" t="s">
        <v>214</v>
      </c>
    </row>
    <row r="24" ht="15">
      <c r="A24" s="8" t="s">
        <v>513</v>
      </c>
    </row>
    <row r="25" ht="15">
      <c r="A25" s="8" t="s">
        <v>606</v>
      </c>
    </row>
    <row r="26" ht="15.75">
      <c r="A26" s="10" t="s">
        <v>215</v>
      </c>
    </row>
    <row r="27" ht="15">
      <c r="A27" s="8" t="s">
        <v>624</v>
      </c>
    </row>
    <row r="28" ht="15">
      <c r="A28" s="8" t="s">
        <v>623</v>
      </c>
    </row>
    <row r="29" ht="15">
      <c r="A29" s="8" t="s">
        <v>216</v>
      </c>
    </row>
    <row r="30" ht="15">
      <c r="A30" s="8" t="s">
        <v>217</v>
      </c>
    </row>
    <row r="31" ht="15">
      <c r="A31" s="8" t="s">
        <v>607</v>
      </c>
    </row>
    <row r="32" ht="15.75">
      <c r="A32" s="10" t="s">
        <v>608</v>
      </c>
    </row>
    <row r="33" ht="15">
      <c r="A33" s="8" t="s">
        <v>609</v>
      </c>
    </row>
    <row r="34" ht="15">
      <c r="A34" s="8" t="s">
        <v>650</v>
      </c>
    </row>
    <row r="35" ht="15">
      <c r="A35" s="8" t="s">
        <v>649</v>
      </c>
    </row>
    <row r="36" ht="15">
      <c r="A36" s="8" t="s">
        <v>218</v>
      </c>
    </row>
    <row r="37" ht="15">
      <c r="A37" s="8" t="s">
        <v>651</v>
      </c>
    </row>
    <row r="38" ht="15">
      <c r="A38" s="8" t="s">
        <v>219</v>
      </c>
    </row>
    <row r="39" ht="15">
      <c r="A39" s="8" t="s">
        <v>653</v>
      </c>
    </row>
    <row r="40" ht="15">
      <c r="A40" s="8" t="s">
        <v>652</v>
      </c>
    </row>
    <row r="41" ht="15">
      <c r="A41" s="8" t="s">
        <v>654</v>
      </c>
    </row>
    <row r="42" ht="15">
      <c r="A42" s="8" t="s">
        <v>655</v>
      </c>
    </row>
    <row r="43" ht="15">
      <c r="A43" s="8" t="s">
        <v>656</v>
      </c>
    </row>
    <row r="44" ht="15">
      <c r="A44" s="8" t="s">
        <v>220</v>
      </c>
    </row>
    <row r="45" ht="15">
      <c r="A45" s="8" t="s">
        <v>657</v>
      </c>
    </row>
    <row r="46" ht="15">
      <c r="A46" s="8" t="s">
        <v>659</v>
      </c>
    </row>
    <row r="47" ht="15">
      <c r="A47" s="8" t="s">
        <v>658</v>
      </c>
    </row>
    <row r="48" ht="15">
      <c r="A48" s="8" t="s">
        <v>660</v>
      </c>
    </row>
    <row r="49" ht="15">
      <c r="A49" s="8" t="s">
        <v>661</v>
      </c>
    </row>
    <row r="50" ht="15.75">
      <c r="A50" s="10" t="s">
        <v>662</v>
      </c>
    </row>
    <row r="51" spans="1:39" s="291" customFormat="1" ht="4.5" customHeight="1">
      <c r="A51" s="287"/>
      <c r="B51" s="287"/>
      <c r="C51" s="287"/>
      <c r="D51" s="287"/>
      <c r="E51" s="287"/>
      <c r="F51" s="292"/>
      <c r="G51" s="292"/>
      <c r="H51" s="287"/>
      <c r="I51" s="287"/>
      <c r="J51" s="287"/>
      <c r="K51" s="287"/>
      <c r="L51" s="287"/>
      <c r="M51" s="288"/>
      <c r="N51" s="289"/>
      <c r="O51" s="289"/>
      <c r="P51" s="289"/>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row>
    <row r="52" spans="1:39" s="383" customFormat="1" ht="129.75" customHeight="1">
      <c r="A52" s="430" t="s">
        <v>625</v>
      </c>
      <c r="B52" s="430"/>
      <c r="C52" s="430"/>
      <c r="D52" s="430"/>
      <c r="E52" s="430"/>
      <c r="F52" s="430"/>
      <c r="G52" s="430"/>
      <c r="H52" s="386"/>
      <c r="I52" s="386"/>
      <c r="J52" s="386"/>
      <c r="L52" s="387"/>
      <c r="M52" s="388"/>
      <c r="N52" s="389"/>
      <c r="O52" s="389"/>
      <c r="P52" s="389"/>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row>
    <row r="53" spans="6:39" s="391" customFormat="1" ht="3" customHeight="1">
      <c r="F53" s="392"/>
      <c r="G53" s="392"/>
      <c r="M53" s="393"/>
      <c r="N53" s="389"/>
      <c r="O53" s="389"/>
      <c r="P53" s="389"/>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row>
    <row r="54" spans="1:39" s="383" customFormat="1" ht="34.5" customHeight="1">
      <c r="A54" s="431" t="s">
        <v>626</v>
      </c>
      <c r="B54" s="431"/>
      <c r="C54" s="431"/>
      <c r="D54" s="431"/>
      <c r="E54" s="431"/>
      <c r="F54" s="431"/>
      <c r="G54" s="431"/>
      <c r="H54" s="386"/>
      <c r="I54" s="386"/>
      <c r="J54" s="386"/>
      <c r="L54" s="387"/>
      <c r="M54" s="388"/>
      <c r="N54" s="389"/>
      <c r="O54" s="389"/>
      <c r="P54" s="389"/>
      <c r="Q54" s="390"/>
      <c r="R54" s="390"/>
      <c r="S54" s="390"/>
      <c r="T54" s="390"/>
      <c r="U54" s="390"/>
      <c r="V54" s="390"/>
      <c r="W54" s="390"/>
      <c r="X54" s="390"/>
      <c r="Y54" s="390"/>
      <c r="Z54" s="390"/>
      <c r="AA54" s="390"/>
      <c r="AB54" s="390"/>
      <c r="AC54" s="390"/>
      <c r="AD54" s="390"/>
      <c r="AE54" s="390"/>
      <c r="AF54" s="390"/>
      <c r="AG54" s="390"/>
      <c r="AH54" s="390"/>
      <c r="AI54" s="390"/>
      <c r="AJ54" s="390"/>
      <c r="AK54" s="390"/>
      <c r="AL54" s="390"/>
      <c r="AM54" s="390"/>
    </row>
    <row r="55" spans="6:39" s="391" customFormat="1" ht="4.5" customHeight="1">
      <c r="F55" s="392"/>
      <c r="G55" s="392"/>
      <c r="M55" s="393"/>
      <c r="N55" s="389"/>
      <c r="O55" s="389"/>
      <c r="P55" s="389"/>
      <c r="Q55" s="394"/>
      <c r="R55" s="394"/>
      <c r="S55" s="394"/>
      <c r="T55" s="394"/>
      <c r="U55" s="394"/>
      <c r="V55" s="394"/>
      <c r="W55" s="394"/>
      <c r="X55" s="394"/>
      <c r="Y55" s="394"/>
      <c r="Z55" s="394"/>
      <c r="AA55" s="394"/>
      <c r="AB55" s="394"/>
      <c r="AC55" s="394"/>
      <c r="AD55" s="394"/>
      <c r="AE55" s="394"/>
      <c r="AF55" s="394"/>
      <c r="AG55" s="394"/>
      <c r="AH55" s="394"/>
      <c r="AI55" s="394"/>
      <c r="AJ55" s="394"/>
      <c r="AK55" s="394"/>
      <c r="AL55" s="394"/>
      <c r="AM55" s="394"/>
    </row>
    <row r="56" spans="1:39" s="383" customFormat="1" ht="18" customHeight="1">
      <c r="A56" s="383" t="s">
        <v>627</v>
      </c>
      <c r="F56" s="395"/>
      <c r="G56" s="395"/>
      <c r="M56" s="388"/>
      <c r="N56" s="389"/>
      <c r="O56" s="389"/>
      <c r="P56" s="389"/>
      <c r="Q56" s="390"/>
      <c r="R56" s="390"/>
      <c r="S56" s="390"/>
      <c r="T56" s="390"/>
      <c r="U56" s="390"/>
      <c r="V56" s="390"/>
      <c r="W56" s="390"/>
      <c r="X56" s="390"/>
      <c r="Y56" s="390"/>
      <c r="Z56" s="390"/>
      <c r="AA56" s="390"/>
      <c r="AB56" s="390"/>
      <c r="AC56" s="390"/>
      <c r="AD56" s="390"/>
      <c r="AE56" s="390"/>
      <c r="AF56" s="390"/>
      <c r="AG56" s="390"/>
      <c r="AH56" s="390"/>
      <c r="AI56" s="390"/>
      <c r="AJ56" s="390"/>
      <c r="AK56" s="390"/>
      <c r="AL56" s="390"/>
      <c r="AM56" s="390"/>
    </row>
    <row r="57" spans="6:39" s="391" customFormat="1" ht="4.5" customHeight="1">
      <c r="F57" s="392"/>
      <c r="G57" s="392"/>
      <c r="M57" s="393"/>
      <c r="N57" s="389"/>
      <c r="O57" s="389"/>
      <c r="P57" s="389"/>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row>
    <row r="58" spans="1:39" s="396" customFormat="1" ht="18" customHeight="1">
      <c r="A58" s="396" t="s">
        <v>628</v>
      </c>
      <c r="F58" s="397" t="s">
        <v>629</v>
      </c>
      <c r="G58" s="398"/>
      <c r="M58" s="388"/>
      <c r="N58" s="389"/>
      <c r="O58" s="389"/>
      <c r="P58" s="389"/>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row>
    <row r="59" spans="6:39" s="399" customFormat="1" ht="4.5" customHeight="1">
      <c r="F59" s="400"/>
      <c r="G59" s="401"/>
      <c r="M59" s="393"/>
      <c r="N59" s="389"/>
      <c r="O59" s="389"/>
      <c r="P59" s="389"/>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row>
    <row r="60" spans="1:39" s="396" customFormat="1" ht="18" customHeight="1">
      <c r="A60" s="396" t="s">
        <v>630</v>
      </c>
      <c r="F60" s="397" t="s">
        <v>629</v>
      </c>
      <c r="G60" s="398"/>
      <c r="M60" s="388"/>
      <c r="N60" s="389"/>
      <c r="O60" s="389"/>
      <c r="P60" s="389"/>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row>
    <row r="61" spans="6:39" s="399" customFormat="1" ht="4.5" customHeight="1">
      <c r="F61" s="400"/>
      <c r="G61" s="401"/>
      <c r="M61" s="393"/>
      <c r="N61" s="389"/>
      <c r="O61" s="389"/>
      <c r="P61" s="389"/>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row>
    <row r="62" spans="1:39" s="396" customFormat="1" ht="18" customHeight="1">
      <c r="A62" s="396" t="s">
        <v>631</v>
      </c>
      <c r="F62" s="397" t="s">
        <v>629</v>
      </c>
      <c r="G62" s="398"/>
      <c r="M62" s="388"/>
      <c r="N62" s="389"/>
      <c r="O62" s="389"/>
      <c r="P62" s="389"/>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row>
    <row r="63" spans="6:39" s="399" customFormat="1" ht="4.5" customHeight="1">
      <c r="F63" s="400"/>
      <c r="G63" s="401"/>
      <c r="M63" s="393"/>
      <c r="N63" s="389"/>
      <c r="O63" s="389"/>
      <c r="P63" s="389"/>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row>
    <row r="64" spans="1:39" s="396" customFormat="1" ht="18" customHeight="1">
      <c r="A64" s="396" t="s">
        <v>632</v>
      </c>
      <c r="F64" s="397" t="s">
        <v>633</v>
      </c>
      <c r="G64" s="398"/>
      <c r="M64" s="388"/>
      <c r="N64" s="389"/>
      <c r="O64" s="389"/>
      <c r="P64" s="389"/>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row>
    <row r="65" ht="15.75">
      <c r="A65" s="10" t="s">
        <v>221</v>
      </c>
    </row>
    <row r="66" ht="15">
      <c r="A66" s="8" t="s">
        <v>222</v>
      </c>
    </row>
    <row r="67" ht="15">
      <c r="A67" s="8" t="s">
        <v>223</v>
      </c>
    </row>
    <row r="68" ht="15">
      <c r="A68" s="8" t="s">
        <v>224</v>
      </c>
    </row>
    <row r="69" ht="15">
      <c r="A69" s="8" t="s">
        <v>225</v>
      </c>
    </row>
    <row r="70" ht="15.75">
      <c r="A70" s="10" t="s">
        <v>226</v>
      </c>
    </row>
    <row r="71" ht="15">
      <c r="A71" s="8" t="s">
        <v>227</v>
      </c>
    </row>
    <row r="72" ht="15">
      <c r="A72" s="8" t="s">
        <v>228</v>
      </c>
    </row>
    <row r="73" ht="15">
      <c r="A73" s="8" t="s">
        <v>229</v>
      </c>
    </row>
    <row r="74" ht="15.75">
      <c r="A74" s="10" t="s">
        <v>230</v>
      </c>
    </row>
    <row r="75" ht="15">
      <c r="A75" s="8" t="s">
        <v>231</v>
      </c>
    </row>
    <row r="76" ht="15">
      <c r="A76" s="8" t="s">
        <v>232</v>
      </c>
    </row>
    <row r="77" ht="15">
      <c r="A77" s="8" t="s">
        <v>233</v>
      </c>
    </row>
    <row r="78" ht="15">
      <c r="A78" s="8" t="s">
        <v>234</v>
      </c>
    </row>
    <row r="79" ht="15.75">
      <c r="A79" s="10" t="s">
        <v>235</v>
      </c>
    </row>
    <row r="80" ht="15.75">
      <c r="A80" s="10" t="s">
        <v>236</v>
      </c>
    </row>
    <row r="81" ht="15.75">
      <c r="A81" s="10" t="s">
        <v>664</v>
      </c>
    </row>
    <row r="82" ht="15">
      <c r="A82" s="8" t="s">
        <v>237</v>
      </c>
    </row>
    <row r="83" ht="15">
      <c r="A83" s="8" t="s">
        <v>665</v>
      </c>
    </row>
    <row r="84" ht="15">
      <c r="A84" s="8" t="s">
        <v>238</v>
      </c>
    </row>
    <row r="85" ht="15">
      <c r="A85" s="8" t="s">
        <v>239</v>
      </c>
    </row>
    <row r="86" ht="15">
      <c r="A86" s="8" t="s">
        <v>663</v>
      </c>
    </row>
    <row r="87" ht="15">
      <c r="A87" s="8" t="s">
        <v>240</v>
      </c>
    </row>
    <row r="88" ht="15">
      <c r="A88" s="8" t="s">
        <v>241</v>
      </c>
    </row>
    <row r="89" ht="15">
      <c r="A89" s="8" t="s">
        <v>242</v>
      </c>
    </row>
    <row r="90" ht="15">
      <c r="A90" s="8" t="s">
        <v>243</v>
      </c>
    </row>
    <row r="91" ht="15">
      <c r="A91" s="8" t="s">
        <v>244</v>
      </c>
    </row>
    <row r="92" ht="15">
      <c r="A92" s="8" t="s">
        <v>245</v>
      </c>
    </row>
    <row r="93" ht="15">
      <c r="A93" s="8" t="s">
        <v>246</v>
      </c>
    </row>
    <row r="94" ht="15">
      <c r="A94" s="8" t="s">
        <v>247</v>
      </c>
    </row>
    <row r="95" ht="15">
      <c r="A95" s="8" t="s">
        <v>248</v>
      </c>
    </row>
    <row r="96" ht="15">
      <c r="A96" s="8" t="s">
        <v>249</v>
      </c>
    </row>
    <row r="97" ht="15">
      <c r="A97" s="8" t="s">
        <v>250</v>
      </c>
    </row>
    <row r="98" ht="15">
      <c r="A98" s="8" t="s">
        <v>251</v>
      </c>
    </row>
    <row r="99" ht="15">
      <c r="A99" s="8" t="s">
        <v>252</v>
      </c>
    </row>
    <row r="100" ht="15">
      <c r="A100" s="8" t="s">
        <v>253</v>
      </c>
    </row>
    <row r="101" ht="15">
      <c r="A101" s="8" t="s">
        <v>254</v>
      </c>
    </row>
    <row r="102" ht="15">
      <c r="A102" s="8" t="s">
        <v>255</v>
      </c>
    </row>
    <row r="103" ht="15">
      <c r="A103" s="8" t="s">
        <v>256</v>
      </c>
    </row>
    <row r="104" ht="15">
      <c r="A104" s="8" t="s">
        <v>257</v>
      </c>
    </row>
    <row r="105" ht="15.75">
      <c r="A105" s="10" t="s">
        <v>258</v>
      </c>
    </row>
    <row r="106" ht="15">
      <c r="F106" s="280" t="s">
        <v>501</v>
      </c>
    </row>
    <row r="107" spans="1:7" ht="15">
      <c r="A107" s="8" t="s">
        <v>259</v>
      </c>
      <c r="F107" s="284" t="s">
        <v>99</v>
      </c>
      <c r="G107" s="284" t="s">
        <v>269</v>
      </c>
    </row>
    <row r="108" spans="1:7" ht="15">
      <c r="A108" s="8" t="s">
        <v>260</v>
      </c>
      <c r="F108" s="280">
        <v>824184109</v>
      </c>
      <c r="G108" s="280">
        <v>991106887</v>
      </c>
    </row>
    <row r="109" spans="1:7" ht="15">
      <c r="A109" s="8" t="s">
        <v>261</v>
      </c>
      <c r="F109" s="280">
        <v>2308937828</v>
      </c>
      <c r="G109" s="280">
        <v>7675401612</v>
      </c>
    </row>
    <row r="110" spans="1:6" ht="15">
      <c r="A110" s="8" t="s">
        <v>262</v>
      </c>
      <c r="F110" s="280"/>
    </row>
    <row r="111" spans="1:7" ht="15.75">
      <c r="A111" s="8" t="s">
        <v>263</v>
      </c>
      <c r="C111" s="8" t="s">
        <v>264</v>
      </c>
      <c r="F111" s="281">
        <f>SUM(F108:F110)</f>
        <v>3133121937</v>
      </c>
      <c r="G111" s="281">
        <f>SUM(G108:G110)</f>
        <v>8666508499</v>
      </c>
    </row>
    <row r="112" spans="1:7" ht="15">
      <c r="A112" s="8" t="s">
        <v>265</v>
      </c>
      <c r="F112" s="284" t="s">
        <v>99</v>
      </c>
      <c r="G112" s="284" t="s">
        <v>269</v>
      </c>
    </row>
    <row r="113" spans="1:7" ht="15">
      <c r="A113" s="8" t="s">
        <v>266</v>
      </c>
      <c r="F113" s="280">
        <v>808580085</v>
      </c>
      <c r="G113" s="280">
        <v>6054380947</v>
      </c>
    </row>
    <row r="114" spans="1:7" ht="15">
      <c r="A114" s="8" t="s">
        <v>669</v>
      </c>
      <c r="F114" s="280"/>
      <c r="G114" s="280">
        <v>11200000000</v>
      </c>
    </row>
    <row r="115" spans="1:7" ht="15">
      <c r="A115" s="8" t="s">
        <v>267</v>
      </c>
      <c r="F115" s="280">
        <v>-660581748</v>
      </c>
      <c r="G115" s="280">
        <v>-202300000</v>
      </c>
    </row>
    <row r="116" spans="1:7" ht="15.75">
      <c r="A116" s="8" t="s">
        <v>263</v>
      </c>
      <c r="C116" s="8" t="s">
        <v>264</v>
      </c>
      <c r="F116" s="281">
        <f>SUM(F113:F115)</f>
        <v>147998337</v>
      </c>
      <c r="G116" s="281">
        <f>SUM(G113:G115)</f>
        <v>17052080947</v>
      </c>
    </row>
    <row r="117" spans="1:7" ht="15">
      <c r="A117" s="8" t="s">
        <v>268</v>
      </c>
      <c r="F117" s="284" t="s">
        <v>99</v>
      </c>
      <c r="G117" s="284" t="s">
        <v>269</v>
      </c>
    </row>
    <row r="118" spans="1:7" ht="15">
      <c r="A118" s="8" t="s">
        <v>270</v>
      </c>
      <c r="F118" s="280">
        <v>72491841852</v>
      </c>
      <c r="G118" s="280">
        <v>68489522605</v>
      </c>
    </row>
    <row r="119" spans="1:6" ht="15">
      <c r="A119" s="8" t="s">
        <v>272</v>
      </c>
      <c r="F119" s="280"/>
    </row>
    <row r="120" spans="1:6" ht="15">
      <c r="A120" s="8" t="s">
        <v>273</v>
      </c>
      <c r="F120" s="280"/>
    </row>
    <row r="121" spans="1:6" ht="15">
      <c r="A121" s="8" t="s">
        <v>274</v>
      </c>
      <c r="F121" s="280"/>
    </row>
    <row r="122" spans="1:7" ht="15">
      <c r="A122" s="8" t="s">
        <v>275</v>
      </c>
      <c r="F122" s="280">
        <v>4814585298</v>
      </c>
      <c r="G122" s="280">
        <v>99276839</v>
      </c>
    </row>
    <row r="123" spans="3:7" ht="15.75">
      <c r="C123" s="8" t="s">
        <v>264</v>
      </c>
      <c r="F123" s="281">
        <f>SUM(F118:F122)</f>
        <v>77306427150</v>
      </c>
      <c r="G123" s="281">
        <f>SUM(G118:G122)</f>
        <v>68588799444</v>
      </c>
    </row>
    <row r="124" spans="1:7" ht="15">
      <c r="A124" s="8" t="s">
        <v>276</v>
      </c>
      <c r="F124" s="284" t="s">
        <v>99</v>
      </c>
      <c r="G124" s="284" t="s">
        <v>269</v>
      </c>
    </row>
    <row r="125" spans="1:6" ht="15">
      <c r="A125" s="8" t="s">
        <v>277</v>
      </c>
      <c r="F125" s="280"/>
    </row>
    <row r="126" spans="1:7" ht="15">
      <c r="A126" s="8" t="s">
        <v>278</v>
      </c>
      <c r="F126" s="280">
        <v>13992013339</v>
      </c>
      <c r="G126" s="280">
        <v>10145290962</v>
      </c>
    </row>
    <row r="127" spans="1:7" ht="15">
      <c r="A127" s="8" t="s">
        <v>279</v>
      </c>
      <c r="F127" s="280">
        <v>74714132</v>
      </c>
      <c r="G127" s="280">
        <v>68145710</v>
      </c>
    </row>
    <row r="128" spans="1:7" ht="15">
      <c r="A128" s="8" t="s">
        <v>280</v>
      </c>
      <c r="F128" s="280">
        <v>171945597</v>
      </c>
      <c r="G128" s="280">
        <v>183769857</v>
      </c>
    </row>
    <row r="129" spans="1:7" ht="15">
      <c r="A129" s="8" t="s">
        <v>281</v>
      </c>
      <c r="F129" s="280">
        <v>1042418228</v>
      </c>
      <c r="G129" s="280">
        <v>1748207944</v>
      </c>
    </row>
    <row r="130" spans="1:7" ht="15">
      <c r="A130" s="8" t="s">
        <v>282</v>
      </c>
      <c r="F130" s="280">
        <v>6393512</v>
      </c>
      <c r="G130" s="280">
        <v>77282507</v>
      </c>
    </row>
    <row r="131" spans="1:6" ht="15">
      <c r="A131" s="8" t="s">
        <v>283</v>
      </c>
      <c r="F131" s="280"/>
    </row>
    <row r="132" spans="1:6" ht="15">
      <c r="A132" s="8" t="s">
        <v>284</v>
      </c>
      <c r="F132" s="280"/>
    </row>
    <row r="133" spans="1:6" ht="15">
      <c r="A133" s="8" t="s">
        <v>285</v>
      </c>
      <c r="F133" s="280"/>
    </row>
    <row r="134" spans="1:7" ht="15.75">
      <c r="A134" s="8" t="s">
        <v>286</v>
      </c>
      <c r="B134" s="10" t="s">
        <v>287</v>
      </c>
      <c r="F134" s="281">
        <f>SUM(F125:F133)</f>
        <v>15287484808</v>
      </c>
      <c r="G134" s="281">
        <f>SUM(G125:G133)</f>
        <v>12222696980</v>
      </c>
    </row>
    <row r="135" spans="1:6" ht="15">
      <c r="A135" s="8" t="s">
        <v>288</v>
      </c>
      <c r="F135" s="280"/>
    </row>
    <row r="136" spans="1:6" ht="15">
      <c r="A136" s="8" t="s">
        <v>670</v>
      </c>
      <c r="F136" s="280"/>
    </row>
    <row r="137" spans="1:6" ht="15">
      <c r="A137" s="8" t="s">
        <v>671</v>
      </c>
      <c r="F137" s="280"/>
    </row>
    <row r="138" spans="1:6" ht="15">
      <c r="A138" s="8" t="s">
        <v>289</v>
      </c>
      <c r="F138" s="280"/>
    </row>
    <row r="139" spans="1:6" ht="15">
      <c r="A139" s="8" t="s">
        <v>290</v>
      </c>
      <c r="F139" s="280"/>
    </row>
    <row r="140" spans="1:7" ht="15">
      <c r="A140" s="8" t="s">
        <v>291</v>
      </c>
      <c r="F140" s="284" t="s">
        <v>99</v>
      </c>
      <c r="G140" s="284" t="s">
        <v>269</v>
      </c>
    </row>
    <row r="141" spans="1:7" ht="15">
      <c r="A141" s="8" t="s">
        <v>292</v>
      </c>
      <c r="F141" s="280">
        <v>1113104235</v>
      </c>
      <c r="G141" s="280">
        <v>262045402</v>
      </c>
    </row>
    <row r="142" spans="1:6" ht="15">
      <c r="A142" s="8" t="s">
        <v>293</v>
      </c>
      <c r="F142" s="280"/>
    </row>
    <row r="143" spans="1:6" ht="15">
      <c r="A143" s="8" t="s">
        <v>101</v>
      </c>
      <c r="F143" s="280">
        <v>198662265</v>
      </c>
    </row>
    <row r="144" spans="3:7" ht="15.75">
      <c r="C144" s="8" t="s">
        <v>264</v>
      </c>
      <c r="F144" s="281">
        <f>SUM(F141:F143)</f>
        <v>1311766500</v>
      </c>
      <c r="G144" s="281">
        <f>SUM(G141:G143)</f>
        <v>262045402</v>
      </c>
    </row>
    <row r="145" spans="1:7" ht="15">
      <c r="A145" s="8" t="s">
        <v>294</v>
      </c>
      <c r="F145" s="284" t="s">
        <v>99</v>
      </c>
      <c r="G145" s="284" t="s">
        <v>269</v>
      </c>
    </row>
    <row r="146" spans="1:6" ht="15">
      <c r="A146" s="8" t="s">
        <v>295</v>
      </c>
      <c r="F146" s="280"/>
    </row>
    <row r="147" spans="1:6" ht="15">
      <c r="A147" s="8" t="s">
        <v>296</v>
      </c>
      <c r="F147" s="280"/>
    </row>
    <row r="148" spans="1:6" ht="15">
      <c r="A148" s="8" t="s">
        <v>297</v>
      </c>
      <c r="F148" s="280"/>
    </row>
    <row r="149" spans="3:7" ht="15">
      <c r="C149" s="8" t="s">
        <v>264</v>
      </c>
      <c r="F149" s="280">
        <f>SUM(F146:F148)</f>
        <v>0</v>
      </c>
      <c r="G149" s="280">
        <f>SUM(G146:G148)</f>
        <v>0</v>
      </c>
    </row>
    <row r="150" spans="1:6" ht="15">
      <c r="A150" s="8" t="s">
        <v>298</v>
      </c>
      <c r="F150" s="280"/>
    </row>
    <row r="151" spans="1:6" ht="15">
      <c r="A151" s="8" t="s">
        <v>299</v>
      </c>
      <c r="F151" s="280"/>
    </row>
    <row r="152" spans="1:6" ht="15">
      <c r="A152" s="8" t="s">
        <v>300</v>
      </c>
      <c r="F152" s="280"/>
    </row>
    <row r="153" spans="1:6" ht="15">
      <c r="A153" s="8" t="s">
        <v>301</v>
      </c>
      <c r="F153" s="280"/>
    </row>
    <row r="154" spans="1:6" ht="15">
      <c r="A154" s="8" t="s">
        <v>302</v>
      </c>
      <c r="F154" s="280"/>
    </row>
    <row r="155" spans="3:7" ht="15.75">
      <c r="C155" s="8" t="s">
        <v>264</v>
      </c>
      <c r="F155" s="281">
        <f>SUM(F151:F154)</f>
        <v>0</v>
      </c>
      <c r="G155" s="281">
        <f>SUM(G151:G154)</f>
        <v>0</v>
      </c>
    </row>
    <row r="156" ht="15">
      <c r="F156" s="280"/>
    </row>
    <row r="157" ht="15.75">
      <c r="A157" s="10" t="s">
        <v>303</v>
      </c>
    </row>
    <row r="158" ht="15.75">
      <c r="A158" s="10"/>
    </row>
    <row r="159" spans="1:8" ht="15.75">
      <c r="A159" s="451" t="s">
        <v>304</v>
      </c>
      <c r="B159" s="452"/>
      <c r="C159" s="273" t="s">
        <v>305</v>
      </c>
      <c r="D159" s="273" t="s">
        <v>306</v>
      </c>
      <c r="E159" s="273" t="s">
        <v>307</v>
      </c>
      <c r="F159" s="293" t="s">
        <v>308</v>
      </c>
      <c r="G159" s="294" t="s">
        <v>309</v>
      </c>
      <c r="H159" s="274" t="s">
        <v>310</v>
      </c>
    </row>
    <row r="160" spans="1:8" ht="15.75">
      <c r="A160" s="453"/>
      <c r="B160" s="454"/>
      <c r="C160" s="275" t="s">
        <v>311</v>
      </c>
      <c r="D160" s="275" t="s">
        <v>312</v>
      </c>
      <c r="E160" s="275" t="s">
        <v>313</v>
      </c>
      <c r="F160" s="295" t="s">
        <v>314</v>
      </c>
      <c r="G160" s="296" t="s">
        <v>315</v>
      </c>
      <c r="H160" s="276"/>
    </row>
    <row r="161" spans="1:8" ht="15.75">
      <c r="A161" s="455"/>
      <c r="B161" s="456"/>
      <c r="C161" s="277"/>
      <c r="D161" s="277"/>
      <c r="E161" s="277" t="s">
        <v>316</v>
      </c>
      <c r="F161" s="297" t="s">
        <v>317</v>
      </c>
      <c r="G161" s="298"/>
      <c r="H161" s="278"/>
    </row>
    <row r="162" spans="1:8" ht="15.75">
      <c r="A162" s="457" t="s">
        <v>318</v>
      </c>
      <c r="B162" s="457"/>
      <c r="C162" s="283"/>
      <c r="D162" s="282"/>
      <c r="E162" s="282"/>
      <c r="F162" s="299"/>
      <c r="G162" s="300"/>
      <c r="H162" s="283"/>
    </row>
    <row r="163" spans="1:8" ht="15">
      <c r="A163" s="438" t="s">
        <v>319</v>
      </c>
      <c r="B163" s="438"/>
      <c r="C163" s="262">
        <v>1983155306</v>
      </c>
      <c r="D163" s="262">
        <v>19348978884</v>
      </c>
      <c r="E163" s="262">
        <v>14694572481</v>
      </c>
      <c r="F163" s="262">
        <v>974959985</v>
      </c>
      <c r="G163" s="262"/>
      <c r="H163" s="262">
        <f aca="true" t="shared" si="0" ref="H163:H168">SUM(C163:G163)</f>
        <v>37001666656</v>
      </c>
    </row>
    <row r="164" spans="1:8" ht="15">
      <c r="A164" s="263" t="s">
        <v>320</v>
      </c>
      <c r="B164" s="263"/>
      <c r="C164" s="264"/>
      <c r="D164" s="264">
        <v>581818181</v>
      </c>
      <c r="E164" s="264"/>
      <c r="F164" s="264"/>
      <c r="G164" s="264"/>
      <c r="H164" s="264">
        <f t="shared" si="0"/>
        <v>581818181</v>
      </c>
    </row>
    <row r="165" spans="1:8" ht="15">
      <c r="A165" s="263" t="s">
        <v>321</v>
      </c>
      <c r="B165" s="263"/>
      <c r="C165" s="264"/>
      <c r="D165" s="264"/>
      <c r="E165" s="264"/>
      <c r="F165" s="264"/>
      <c r="G165" s="264"/>
      <c r="H165" s="264">
        <f t="shared" si="0"/>
        <v>0</v>
      </c>
    </row>
    <row r="166" spans="1:8" ht="15">
      <c r="A166" s="263" t="s">
        <v>322</v>
      </c>
      <c r="B166" s="263"/>
      <c r="C166" s="285"/>
      <c r="D166" s="265"/>
      <c r="E166" s="286"/>
      <c r="F166" s="264"/>
      <c r="G166" s="264"/>
      <c r="H166" s="264">
        <f t="shared" si="0"/>
        <v>0</v>
      </c>
    </row>
    <row r="167" spans="1:8" ht="15">
      <c r="A167" s="263" t="s">
        <v>323</v>
      </c>
      <c r="B167" s="263"/>
      <c r="C167" s="264"/>
      <c r="D167" s="264"/>
      <c r="E167" s="264"/>
      <c r="F167" s="264"/>
      <c r="G167" s="264"/>
      <c r="H167" s="264">
        <f t="shared" si="0"/>
        <v>0</v>
      </c>
    </row>
    <row r="168" spans="1:8" ht="15">
      <c r="A168" s="263" t="s">
        <v>324</v>
      </c>
      <c r="B168" s="263"/>
      <c r="C168" s="264"/>
      <c r="D168" s="264"/>
      <c r="E168" s="264"/>
      <c r="F168" s="264"/>
      <c r="G168" s="264"/>
      <c r="H168" s="264">
        <f t="shared" si="0"/>
        <v>0</v>
      </c>
    </row>
    <row r="169" spans="1:8" ht="15">
      <c r="A169" s="263" t="s">
        <v>325</v>
      </c>
      <c r="B169" s="263"/>
      <c r="C169" s="264"/>
      <c r="D169" s="264"/>
      <c r="E169" s="264"/>
      <c r="F169" s="264"/>
      <c r="G169" s="264"/>
      <c r="H169" s="264">
        <f>SUM(C169:F169)</f>
        <v>0</v>
      </c>
    </row>
    <row r="170" spans="1:8" ht="15">
      <c r="A170" s="438" t="s">
        <v>672</v>
      </c>
      <c r="B170" s="438"/>
      <c r="C170" s="262">
        <f>C163+C164+C165+C166-C167-C168-C169</f>
        <v>1983155306</v>
      </c>
      <c r="D170" s="262">
        <f>D163+D164+D165+D166-D167-D168-D169</f>
        <v>19930797065</v>
      </c>
      <c r="E170" s="262">
        <f>E163+E164+E165+E166-E167-E168-E169</f>
        <v>14694572481</v>
      </c>
      <c r="F170" s="262">
        <f>F163+F164+F165+F166-F167-F168-F169</f>
        <v>974959985</v>
      </c>
      <c r="G170" s="262"/>
      <c r="H170" s="262">
        <f>SUM(C170:G170)</f>
        <v>37583484837</v>
      </c>
    </row>
    <row r="171" spans="1:8" ht="15.75">
      <c r="A171" s="266" t="s">
        <v>327</v>
      </c>
      <c r="B171" s="266"/>
      <c r="C171" s="267"/>
      <c r="D171" s="267"/>
      <c r="E171" s="267"/>
      <c r="F171" s="267"/>
      <c r="G171" s="262"/>
      <c r="H171" s="262"/>
    </row>
    <row r="172" spans="1:8" ht="15">
      <c r="A172" s="438" t="s">
        <v>328</v>
      </c>
      <c r="B172" s="438"/>
      <c r="C172" s="262">
        <v>1479001335</v>
      </c>
      <c r="D172" s="262">
        <v>13953626492</v>
      </c>
      <c r="E172" s="262">
        <v>6241074094</v>
      </c>
      <c r="F172" s="262">
        <v>758940232</v>
      </c>
      <c r="G172" s="262"/>
      <c r="H172" s="262">
        <f>SUM(C172:F172)</f>
        <v>22432642153</v>
      </c>
    </row>
    <row r="173" spans="1:8" ht="15">
      <c r="A173" s="263" t="s">
        <v>329</v>
      </c>
      <c r="B173" s="263"/>
      <c r="C173" s="264">
        <v>106070251.00000001</v>
      </c>
      <c r="D173" s="264">
        <f>540725588.125+40129926</f>
        <v>580855514.125</v>
      </c>
      <c r="E173" s="264">
        <v>853869751.3785713</v>
      </c>
      <c r="F173" s="264">
        <v>74144895.83333334</v>
      </c>
      <c r="G173" s="264"/>
      <c r="H173" s="264">
        <f>SUM(C173:G173)</f>
        <v>1614940412.3369045</v>
      </c>
    </row>
    <row r="174" spans="1:8" ht="15">
      <c r="A174" s="263" t="s">
        <v>322</v>
      </c>
      <c r="B174" s="263"/>
      <c r="C174" s="264"/>
      <c r="D174" s="264"/>
      <c r="E174" s="264"/>
      <c r="F174" s="264"/>
      <c r="G174" s="264"/>
      <c r="H174" s="264"/>
    </row>
    <row r="175" spans="1:10" ht="15">
      <c r="A175" s="263" t="s">
        <v>323</v>
      </c>
      <c r="B175" s="263"/>
      <c r="C175" s="264"/>
      <c r="D175" s="264"/>
      <c r="E175" s="264"/>
      <c r="F175" s="264"/>
      <c r="G175" s="264"/>
      <c r="H175" s="264">
        <f>SUM(C175:F175)</f>
        <v>0</v>
      </c>
      <c r="J175" s="9"/>
    </row>
    <row r="176" spans="1:8" ht="15">
      <c r="A176" s="263" t="s">
        <v>324</v>
      </c>
      <c r="B176" s="263"/>
      <c r="C176" s="264"/>
      <c r="D176" s="264"/>
      <c r="E176" s="264"/>
      <c r="F176" s="264"/>
      <c r="G176" s="264"/>
      <c r="H176" s="264">
        <f>SUM(C176:G176)</f>
        <v>0</v>
      </c>
    </row>
    <row r="177" spans="1:8" ht="15">
      <c r="A177" s="263" t="s">
        <v>325</v>
      </c>
      <c r="B177" s="263"/>
      <c r="C177" s="264"/>
      <c r="D177" s="264"/>
      <c r="E177" s="264"/>
      <c r="F177" s="264"/>
      <c r="G177" s="264"/>
      <c r="H177" s="264">
        <f>SUM(C177:F177)</f>
        <v>0</v>
      </c>
    </row>
    <row r="178" spans="1:8" ht="15">
      <c r="A178" s="407" t="s">
        <v>330</v>
      </c>
      <c r="B178" s="407"/>
      <c r="C178" s="268">
        <f>C172+C173-C175-C176-C177</f>
        <v>1585071586</v>
      </c>
      <c r="D178" s="268">
        <f>D172+D173-D175-D176-D177</f>
        <v>14534482006.125</v>
      </c>
      <c r="E178" s="268">
        <f>E172+E173-E175-E176-E177</f>
        <v>7094943845.3785715</v>
      </c>
      <c r="F178" s="268">
        <f>F172+F173-F175-F176-F177</f>
        <v>833085127.8333334</v>
      </c>
      <c r="G178" s="268"/>
      <c r="H178" s="268">
        <f>SUM(C178:F178)</f>
        <v>24047582565.336903</v>
      </c>
    </row>
    <row r="179" spans="1:8" ht="15.75">
      <c r="A179" s="269" t="s">
        <v>331</v>
      </c>
      <c r="B179" s="269"/>
      <c r="C179" s="270"/>
      <c r="D179" s="270"/>
      <c r="E179" s="270"/>
      <c r="F179" s="270"/>
      <c r="G179" s="270"/>
      <c r="H179" s="270"/>
    </row>
    <row r="180" spans="1:9" ht="15">
      <c r="A180" s="263" t="s">
        <v>332</v>
      </c>
      <c r="B180" s="263"/>
      <c r="C180" s="264">
        <f>C163-C172</f>
        <v>504153971</v>
      </c>
      <c r="D180" s="264">
        <f>D163-D172</f>
        <v>5395352392</v>
      </c>
      <c r="E180" s="264">
        <f>E163-E172</f>
        <v>8453498387</v>
      </c>
      <c r="F180" s="264">
        <f>F163-F172</f>
        <v>216019753</v>
      </c>
      <c r="G180" s="264"/>
      <c r="H180" s="264">
        <f>SUM(C180:G180)</f>
        <v>14569024503</v>
      </c>
      <c r="I180" s="9"/>
    </row>
    <row r="181" spans="1:9" ht="15">
      <c r="A181" s="271" t="s">
        <v>333</v>
      </c>
      <c r="B181" s="271"/>
      <c r="C181" s="272">
        <f>C170-C178</f>
        <v>398083720</v>
      </c>
      <c r="D181" s="272">
        <f>D170-D178</f>
        <v>5396315058.875</v>
      </c>
      <c r="E181" s="272">
        <f>E170-E178</f>
        <v>7599628635.6214285</v>
      </c>
      <c r="F181" s="272">
        <f>F170-F178</f>
        <v>141874857.16666663</v>
      </c>
      <c r="G181" s="272"/>
      <c r="H181" s="272">
        <f>SUM(C181:G181)</f>
        <v>13535902271.663095</v>
      </c>
      <c r="I181" s="9"/>
    </row>
    <row r="182" spans="1:8" ht="15">
      <c r="A182" s="8" t="s">
        <v>334</v>
      </c>
      <c r="C182" s="167"/>
      <c r="D182" s="167"/>
      <c r="E182" s="167"/>
      <c r="H182" s="153"/>
    </row>
    <row r="183" ht="15">
      <c r="A183" s="8" t="s">
        <v>335</v>
      </c>
    </row>
    <row r="184" ht="15">
      <c r="A184" s="8" t="s">
        <v>336</v>
      </c>
    </row>
    <row r="185" ht="15">
      <c r="A185" s="8" t="s">
        <v>337</v>
      </c>
    </row>
    <row r="186" ht="15">
      <c r="A186" s="8" t="s">
        <v>338</v>
      </c>
    </row>
    <row r="187" ht="15">
      <c r="A187" s="8" t="s">
        <v>339</v>
      </c>
    </row>
    <row r="188" ht="15">
      <c r="A188" s="8" t="s">
        <v>340</v>
      </c>
    </row>
    <row r="189" ht="15">
      <c r="A189" s="8" t="s">
        <v>286</v>
      </c>
    </row>
    <row r="190" spans="1:8" ht="15.75">
      <c r="A190" s="408" t="s">
        <v>304</v>
      </c>
      <c r="B190" s="439"/>
      <c r="C190" s="154" t="s">
        <v>341</v>
      </c>
      <c r="D190" s="154" t="s">
        <v>342</v>
      </c>
      <c r="E190" s="154" t="s">
        <v>343</v>
      </c>
      <c r="F190" s="301" t="s">
        <v>344</v>
      </c>
      <c r="G190" s="302" t="s">
        <v>345</v>
      </c>
      <c r="H190" s="155" t="s">
        <v>346</v>
      </c>
    </row>
    <row r="191" spans="1:8" ht="15.75">
      <c r="A191" s="440"/>
      <c r="B191" s="441"/>
      <c r="C191" s="78" t="s">
        <v>347</v>
      </c>
      <c r="D191" s="78" t="s">
        <v>348</v>
      </c>
      <c r="E191" s="78" t="s">
        <v>349</v>
      </c>
      <c r="F191" s="303" t="s">
        <v>350</v>
      </c>
      <c r="G191" s="304" t="s">
        <v>351</v>
      </c>
      <c r="H191" s="95" t="s">
        <v>352</v>
      </c>
    </row>
    <row r="192" spans="1:8" ht="15.75">
      <c r="A192" s="442"/>
      <c r="B192" s="443"/>
      <c r="C192" s="156" t="s">
        <v>353</v>
      </c>
      <c r="D192" s="156" t="s">
        <v>354</v>
      </c>
      <c r="E192" s="156" t="s">
        <v>355</v>
      </c>
      <c r="F192" s="305" t="s">
        <v>356</v>
      </c>
      <c r="G192" s="306" t="s">
        <v>357</v>
      </c>
      <c r="H192" s="157"/>
    </row>
    <row r="193" spans="1:8" ht="15.75">
      <c r="A193" s="444" t="s">
        <v>358</v>
      </c>
      <c r="B193" s="444"/>
      <c r="C193" s="158"/>
      <c r="D193" s="159"/>
      <c r="E193" s="159"/>
      <c r="F193" s="307"/>
      <c r="G193" s="308"/>
      <c r="H193" s="158"/>
    </row>
    <row r="194" spans="1:8" ht="15">
      <c r="A194" s="434" t="s">
        <v>319</v>
      </c>
      <c r="B194" s="434"/>
      <c r="C194" s="160">
        <v>408031906</v>
      </c>
      <c r="D194" s="160"/>
      <c r="E194" s="160"/>
      <c r="F194" s="309"/>
      <c r="G194" s="310"/>
      <c r="H194" s="160">
        <f>SUM(C194:G194)</f>
        <v>408031906</v>
      </c>
    </row>
    <row r="195" spans="1:8" ht="15">
      <c r="A195" s="161" t="s">
        <v>320</v>
      </c>
      <c r="B195" s="161"/>
      <c r="C195" s="19"/>
      <c r="D195" s="18"/>
      <c r="E195" s="18"/>
      <c r="F195" s="311"/>
      <c r="G195" s="312"/>
      <c r="H195" s="19"/>
    </row>
    <row r="196" spans="1:8" ht="15">
      <c r="A196" s="161" t="s">
        <v>359</v>
      </c>
      <c r="B196" s="161"/>
      <c r="C196" s="18"/>
      <c r="D196" s="18"/>
      <c r="E196" s="18"/>
      <c r="F196" s="311"/>
      <c r="G196" s="312"/>
      <c r="H196" s="19"/>
    </row>
    <row r="197" spans="1:8" ht="15">
      <c r="A197" s="161" t="s">
        <v>360</v>
      </c>
      <c r="B197" s="161"/>
      <c r="C197" s="18"/>
      <c r="D197" s="18"/>
      <c r="E197" s="18"/>
      <c r="F197" s="311"/>
      <c r="G197" s="312"/>
      <c r="H197" s="19"/>
    </row>
    <row r="198" spans="1:8" ht="15">
      <c r="A198" s="161" t="s">
        <v>322</v>
      </c>
      <c r="B198" s="161"/>
      <c r="C198" s="18"/>
      <c r="D198" s="18"/>
      <c r="E198" s="18"/>
      <c r="F198" s="311"/>
      <c r="G198" s="312"/>
      <c r="H198" s="19"/>
    </row>
    <row r="199" spans="1:8" ht="15">
      <c r="A199" s="161" t="s">
        <v>324</v>
      </c>
      <c r="B199" s="161"/>
      <c r="C199" s="18"/>
      <c r="D199" s="18"/>
      <c r="E199" s="18"/>
      <c r="F199" s="311"/>
      <c r="G199" s="312"/>
      <c r="H199" s="19">
        <f>SUM(C199:G199)</f>
        <v>0</v>
      </c>
    </row>
    <row r="200" spans="1:8" ht="15">
      <c r="A200" s="161" t="s">
        <v>325</v>
      </c>
      <c r="B200" s="161"/>
      <c r="C200" s="18"/>
      <c r="D200" s="18"/>
      <c r="E200" s="18"/>
      <c r="F200" s="311"/>
      <c r="G200" s="312"/>
      <c r="H200" s="19"/>
    </row>
    <row r="201" spans="1:8" ht="15">
      <c r="A201" s="434" t="s">
        <v>326</v>
      </c>
      <c r="B201" s="434"/>
      <c r="C201" s="160">
        <f>C194+C195+C196+C197+C198-C199</f>
        <v>408031906</v>
      </c>
      <c r="D201" s="162"/>
      <c r="E201" s="162"/>
      <c r="F201" s="309"/>
      <c r="G201" s="310">
        <f>G194+G195+G196+G197+G198-G199</f>
        <v>0</v>
      </c>
      <c r="H201" s="160">
        <f>H194+H195+H196+H197+H198-H199</f>
        <v>408031906</v>
      </c>
    </row>
    <row r="202" spans="1:8" ht="15.75">
      <c r="A202" s="445" t="s">
        <v>327</v>
      </c>
      <c r="B202" s="446"/>
      <c r="C202" s="162"/>
      <c r="D202" s="162"/>
      <c r="E202" s="162"/>
      <c r="F202" s="309"/>
      <c r="G202" s="310"/>
      <c r="H202" s="160">
        <f>H195+H196+H197+H198+H199-H200</f>
        <v>0</v>
      </c>
    </row>
    <row r="203" spans="1:8" ht="15">
      <c r="A203" s="434" t="s">
        <v>328</v>
      </c>
      <c r="B203" s="434"/>
      <c r="C203" s="160">
        <v>140738015</v>
      </c>
      <c r="D203" s="162"/>
      <c r="E203" s="162"/>
      <c r="F203" s="309"/>
      <c r="G203" s="310"/>
      <c r="H203" s="163">
        <f>SUM(C203:G203)</f>
        <v>140738015</v>
      </c>
    </row>
    <row r="204" spans="1:8" ht="15">
      <c r="A204" s="168" t="s">
        <v>329</v>
      </c>
      <c r="B204" s="168"/>
      <c r="C204" s="187">
        <v>34632096</v>
      </c>
      <c r="D204" s="169"/>
      <c r="E204" s="169"/>
      <c r="F204" s="313"/>
      <c r="G204" s="314"/>
      <c r="H204" s="163">
        <f>SUM(C204:G204)</f>
        <v>34632096</v>
      </c>
    </row>
    <row r="205" spans="1:8" ht="15">
      <c r="A205" s="161" t="s">
        <v>322</v>
      </c>
      <c r="B205" s="161"/>
      <c r="C205" s="18"/>
      <c r="D205" s="18"/>
      <c r="E205" s="18"/>
      <c r="F205" s="311"/>
      <c r="G205" s="312"/>
      <c r="H205" s="19"/>
    </row>
    <row r="206" spans="1:8" ht="15">
      <c r="A206" s="161" t="s">
        <v>324</v>
      </c>
      <c r="B206" s="161"/>
      <c r="C206" s="18"/>
      <c r="D206" s="18"/>
      <c r="E206" s="18"/>
      <c r="F206" s="311"/>
      <c r="G206" s="312"/>
      <c r="H206" s="19">
        <f>SUM(C206:G206)</f>
        <v>0</v>
      </c>
    </row>
    <row r="207" spans="1:8" ht="15">
      <c r="A207" s="170" t="s">
        <v>325</v>
      </c>
      <c r="B207" s="170"/>
      <c r="C207" s="171"/>
      <c r="D207" s="171"/>
      <c r="E207" s="171"/>
      <c r="F207" s="315"/>
      <c r="G207" s="316"/>
      <c r="H207" s="165"/>
    </row>
    <row r="208" spans="1:8" ht="15">
      <c r="A208" s="435" t="s">
        <v>361</v>
      </c>
      <c r="B208" s="435"/>
      <c r="C208" s="163">
        <f>C203+C204</f>
        <v>175370111</v>
      </c>
      <c r="D208" s="169"/>
      <c r="E208" s="169"/>
      <c r="F208" s="313"/>
      <c r="G208" s="314">
        <f>G203+G204-G206</f>
        <v>0</v>
      </c>
      <c r="H208" s="163">
        <f>H203+H204-H206</f>
        <v>175370111</v>
      </c>
    </row>
    <row r="209" spans="1:8" ht="15.75">
      <c r="A209" s="164" t="s">
        <v>362</v>
      </c>
      <c r="B209" s="164"/>
      <c r="C209" s="171"/>
      <c r="D209" s="171"/>
      <c r="E209" s="171"/>
      <c r="F209" s="315"/>
      <c r="G209" s="316"/>
      <c r="H209" s="165"/>
    </row>
    <row r="210" spans="1:8" ht="15">
      <c r="A210" s="161" t="s">
        <v>332</v>
      </c>
      <c r="B210" s="161"/>
      <c r="C210" s="19">
        <f>C194-C203</f>
        <v>267293891</v>
      </c>
      <c r="D210" s="18"/>
      <c r="E210" s="18"/>
      <c r="F210" s="311"/>
      <c r="G210" s="312">
        <f>G194-G203</f>
        <v>0</v>
      </c>
      <c r="H210" s="19">
        <f>SUM(C210:G210)</f>
        <v>267293891</v>
      </c>
    </row>
    <row r="211" spans="1:8" ht="15">
      <c r="A211" s="347" t="s">
        <v>363</v>
      </c>
      <c r="B211" s="347"/>
      <c r="C211" s="166">
        <f>C201-C208</f>
        <v>232661795</v>
      </c>
      <c r="D211" s="348"/>
      <c r="E211" s="348"/>
      <c r="F211" s="349"/>
      <c r="G211" s="350">
        <f>G201-G208</f>
        <v>0</v>
      </c>
      <c r="H211" s="166">
        <f>SUM(C211:G211)</f>
        <v>232661795</v>
      </c>
    </row>
    <row r="212" spans="1:7" ht="15">
      <c r="A212" s="120" t="s">
        <v>364</v>
      </c>
      <c r="B212" s="120"/>
      <c r="C212" s="120"/>
      <c r="D212" s="120"/>
      <c r="E212" s="120"/>
      <c r="F212" s="284" t="s">
        <v>99</v>
      </c>
      <c r="G212" s="284" t="s">
        <v>269</v>
      </c>
    </row>
    <row r="213" spans="2:7" ht="15.75">
      <c r="B213" s="402"/>
      <c r="C213" s="328"/>
      <c r="D213" s="324"/>
      <c r="E213" s="324"/>
      <c r="F213" s="329">
        <f>SUM(F214:F216)</f>
        <v>2583120545</v>
      </c>
      <c r="G213" s="329">
        <f>SUM(G214:G216)</f>
        <v>2583120545</v>
      </c>
    </row>
    <row r="214" spans="1:7" ht="15">
      <c r="A214" s="328"/>
      <c r="B214" s="403" t="s">
        <v>621</v>
      </c>
      <c r="C214" s="324"/>
      <c r="D214" s="328"/>
      <c r="E214" s="328"/>
      <c r="F214" s="324">
        <v>2090191000</v>
      </c>
      <c r="G214" s="324">
        <v>2090191000</v>
      </c>
    </row>
    <row r="215" spans="1:7" ht="15">
      <c r="A215" s="328"/>
      <c r="B215" s="328"/>
      <c r="C215" s="324"/>
      <c r="D215" s="328"/>
      <c r="E215" s="328"/>
      <c r="F215" s="324"/>
      <c r="G215" s="324"/>
    </row>
    <row r="216" spans="1:7" ht="16.5">
      <c r="A216" s="328"/>
      <c r="B216" s="404" t="s">
        <v>271</v>
      </c>
      <c r="C216" s="324"/>
      <c r="D216" s="328"/>
      <c r="E216" s="328"/>
      <c r="F216" s="324">
        <v>492929545</v>
      </c>
      <c r="G216" s="324">
        <v>492929545</v>
      </c>
    </row>
    <row r="217" spans="1:7" ht="15">
      <c r="A217" s="120" t="s">
        <v>365</v>
      </c>
      <c r="B217" s="120"/>
      <c r="C217" s="120"/>
      <c r="D217" s="120"/>
      <c r="E217" s="120"/>
      <c r="F217" s="328"/>
      <c r="G217" s="324"/>
    </row>
    <row r="218" spans="1:8" ht="15">
      <c r="A218" s="120" t="s">
        <v>366</v>
      </c>
      <c r="B218" s="120"/>
      <c r="C218" s="120"/>
      <c r="D218" s="120"/>
      <c r="E218" s="120"/>
      <c r="F218" s="284" t="s">
        <v>99</v>
      </c>
      <c r="G218" s="284" t="s">
        <v>269</v>
      </c>
      <c r="H218" s="152"/>
    </row>
    <row r="219" spans="1:8" ht="15">
      <c r="A219" s="120" t="s">
        <v>673</v>
      </c>
      <c r="B219" s="120"/>
      <c r="C219" s="120"/>
      <c r="D219" s="120"/>
      <c r="E219" s="120"/>
      <c r="F219" s="324">
        <v>2178246800</v>
      </c>
      <c r="G219" s="324">
        <v>2178246800</v>
      </c>
      <c r="H219" s="152"/>
    </row>
    <row r="220" spans="1:8" ht="15">
      <c r="A220" s="120" t="s">
        <v>367</v>
      </c>
      <c r="B220" s="120"/>
      <c r="C220" s="120"/>
      <c r="D220" s="120"/>
      <c r="E220" s="120"/>
      <c r="F220" s="324"/>
      <c r="G220" s="330"/>
      <c r="H220" s="152"/>
    </row>
    <row r="221" spans="1:8" ht="15">
      <c r="A221" s="120" t="s">
        <v>368</v>
      </c>
      <c r="B221" s="120"/>
      <c r="C221" s="120"/>
      <c r="D221" s="120"/>
      <c r="E221" s="120"/>
      <c r="F221" s="324"/>
      <c r="G221" s="330"/>
      <c r="H221" s="152"/>
    </row>
    <row r="222" spans="1:8" ht="15">
      <c r="A222" s="120" t="s">
        <v>369</v>
      </c>
      <c r="B222" s="120"/>
      <c r="C222" s="120"/>
      <c r="D222" s="120"/>
      <c r="E222" s="120"/>
      <c r="F222" s="324"/>
      <c r="G222" s="330"/>
      <c r="H222" s="152"/>
    </row>
    <row r="223" spans="1:8" ht="15">
      <c r="A223" s="120" t="s">
        <v>370</v>
      </c>
      <c r="B223" s="120"/>
      <c r="C223" s="120"/>
      <c r="D223" s="120"/>
      <c r="E223" s="120"/>
      <c r="F223" s="324">
        <v>40000000</v>
      </c>
      <c r="G223" s="324">
        <v>40000000</v>
      </c>
      <c r="H223" s="152"/>
    </row>
    <row r="224" spans="1:8" ht="15.75">
      <c r="A224" s="120"/>
      <c r="B224" s="120"/>
      <c r="C224" s="120" t="s">
        <v>264</v>
      </c>
      <c r="D224" s="120"/>
      <c r="E224" s="120"/>
      <c r="F224" s="329">
        <f>SUM(F219:F223)</f>
        <v>2218246800</v>
      </c>
      <c r="G224" s="329">
        <f>SUM(G219:G223)</f>
        <v>2218246800</v>
      </c>
      <c r="H224" s="152"/>
    </row>
    <row r="225" spans="1:8" ht="15">
      <c r="A225" s="120" t="s">
        <v>371</v>
      </c>
      <c r="B225" s="120"/>
      <c r="C225" s="120"/>
      <c r="D225" s="120"/>
      <c r="E225" s="120"/>
      <c r="F225" s="284" t="s">
        <v>99</v>
      </c>
      <c r="G225" s="284" t="s">
        <v>269</v>
      </c>
      <c r="H225" s="152"/>
    </row>
    <row r="226" spans="1:7" ht="15">
      <c r="A226" s="120" t="s">
        <v>372</v>
      </c>
      <c r="B226" s="120"/>
      <c r="C226" s="120"/>
      <c r="D226" s="120"/>
      <c r="E226" s="120"/>
      <c r="F226" s="324">
        <f>417760963+13495744</f>
        <v>431256707</v>
      </c>
      <c r="G226" s="324">
        <f>785442902+24504806</f>
        <v>809947708</v>
      </c>
    </row>
    <row r="227" spans="1:7" ht="15">
      <c r="A227" s="120" t="s">
        <v>373</v>
      </c>
      <c r="B227" s="120"/>
      <c r="C227" s="120"/>
      <c r="D227" s="120"/>
      <c r="E227" s="120"/>
      <c r="F227" s="324">
        <v>43333340</v>
      </c>
      <c r="G227" s="324">
        <v>139747336</v>
      </c>
    </row>
    <row r="228" spans="1:7" ht="15">
      <c r="A228" s="120" t="s">
        <v>374</v>
      </c>
      <c r="B228" s="120"/>
      <c r="C228" s="120"/>
      <c r="D228" s="120"/>
      <c r="E228" s="120"/>
      <c r="F228" s="324">
        <v>196136740</v>
      </c>
      <c r="G228" s="324">
        <v>232736740</v>
      </c>
    </row>
    <row r="229" spans="1:7" ht="15">
      <c r="A229" s="120" t="s">
        <v>674</v>
      </c>
      <c r="B229" s="120"/>
      <c r="C229" s="120"/>
      <c r="D229" s="120"/>
      <c r="E229" s="120"/>
      <c r="F229" s="324">
        <v>64263276</v>
      </c>
      <c r="G229" s="324">
        <v>73443744</v>
      </c>
    </row>
    <row r="230" spans="1:7" ht="15">
      <c r="A230" s="120" t="s">
        <v>675</v>
      </c>
      <c r="B230" s="120"/>
      <c r="C230" s="120"/>
      <c r="D230" s="120"/>
      <c r="E230" s="120"/>
      <c r="F230" s="324"/>
      <c r="G230" s="328"/>
    </row>
    <row r="231" spans="1:7" ht="15.75">
      <c r="A231" s="120" t="s">
        <v>263</v>
      </c>
      <c r="B231" s="102" t="s">
        <v>264</v>
      </c>
      <c r="C231" s="120"/>
      <c r="D231" s="120"/>
      <c r="E231" s="120"/>
      <c r="F231" s="329">
        <f>SUM(F226:F230)</f>
        <v>734990063</v>
      </c>
      <c r="G231" s="329">
        <f>SUM(G226:G228)</f>
        <v>1182431784</v>
      </c>
    </row>
    <row r="232" spans="1:7" ht="15">
      <c r="A232" s="120" t="s">
        <v>375</v>
      </c>
      <c r="B232" s="120"/>
      <c r="C232" s="120"/>
      <c r="D232" s="120"/>
      <c r="E232" s="120"/>
      <c r="F232" s="284" t="s">
        <v>99</v>
      </c>
      <c r="G232" s="284" t="s">
        <v>269</v>
      </c>
    </row>
    <row r="233" spans="1:7" ht="15">
      <c r="A233" s="120" t="s">
        <v>376</v>
      </c>
      <c r="B233" s="120"/>
      <c r="C233" s="120"/>
      <c r="D233" s="120"/>
      <c r="E233" s="120"/>
      <c r="F233" s="330">
        <v>93642419331</v>
      </c>
      <c r="G233" s="330">
        <v>87096509353</v>
      </c>
    </row>
    <row r="234" spans="1:7" ht="15">
      <c r="A234" s="120" t="s">
        <v>377</v>
      </c>
      <c r="B234" s="120"/>
      <c r="C234" s="120"/>
      <c r="D234" s="120"/>
      <c r="E234" s="120"/>
      <c r="F234" s="328"/>
      <c r="G234" s="324"/>
    </row>
    <row r="235" spans="1:7" ht="15.75">
      <c r="A235" s="120"/>
      <c r="B235" s="120" t="s">
        <v>264</v>
      </c>
      <c r="C235" s="120"/>
      <c r="D235" s="120"/>
      <c r="E235" s="120"/>
      <c r="F235" s="329">
        <f>SUM(F233:F234)</f>
        <v>93642419331</v>
      </c>
      <c r="G235" s="329">
        <f>SUM(G233:G234)</f>
        <v>87096509353</v>
      </c>
    </row>
    <row r="236" spans="1:8" ht="15">
      <c r="A236" s="120" t="s">
        <v>378</v>
      </c>
      <c r="B236" s="120"/>
      <c r="C236" s="120"/>
      <c r="D236" s="120"/>
      <c r="E236" s="120"/>
      <c r="F236" s="284" t="s">
        <v>99</v>
      </c>
      <c r="G236" s="284" t="s">
        <v>269</v>
      </c>
      <c r="H236" s="152"/>
    </row>
    <row r="237" spans="1:7" ht="15">
      <c r="A237" s="120" t="s">
        <v>379</v>
      </c>
      <c r="B237" s="120"/>
      <c r="C237" s="120"/>
      <c r="D237" s="120"/>
      <c r="E237" s="120"/>
      <c r="F237" s="324"/>
      <c r="G237" s="324">
        <v>662451288</v>
      </c>
    </row>
    <row r="238" spans="1:7" ht="15">
      <c r="A238" s="120" t="s">
        <v>380</v>
      </c>
      <c r="B238" s="120"/>
      <c r="C238" s="120"/>
      <c r="D238" s="120"/>
      <c r="E238" s="120"/>
      <c r="F238" s="324"/>
      <c r="G238" s="324"/>
    </row>
    <row r="239" spans="1:7" ht="15">
      <c r="A239" s="120" t="s">
        <v>381</v>
      </c>
      <c r="B239" s="120"/>
      <c r="C239" s="120"/>
      <c r="D239" s="120"/>
      <c r="E239" s="120"/>
      <c r="F239" s="324"/>
      <c r="G239" s="324"/>
    </row>
    <row r="240" spans="1:7" ht="15">
      <c r="A240" s="120" t="s">
        <v>382</v>
      </c>
      <c r="B240" s="120"/>
      <c r="C240" s="120"/>
      <c r="D240" s="120"/>
      <c r="E240" s="120"/>
      <c r="F240" s="324"/>
      <c r="G240" s="324"/>
    </row>
    <row r="241" spans="1:7" ht="15">
      <c r="A241" s="120" t="s">
        <v>383</v>
      </c>
      <c r="B241" s="120"/>
      <c r="C241" s="120"/>
      <c r="D241" s="120"/>
      <c r="E241" s="120"/>
      <c r="F241" s="324">
        <v>6426320</v>
      </c>
      <c r="G241" s="324">
        <v>8240352</v>
      </c>
    </row>
    <row r="242" spans="1:7" ht="15">
      <c r="A242" s="120" t="s">
        <v>384</v>
      </c>
      <c r="B242" s="120"/>
      <c r="C242" s="120"/>
      <c r="D242" s="120"/>
      <c r="E242" s="120"/>
      <c r="F242" s="328"/>
      <c r="G242" s="324"/>
    </row>
    <row r="243" spans="1:7" ht="15">
      <c r="A243" s="120" t="s">
        <v>385</v>
      </c>
      <c r="B243" s="120"/>
      <c r="C243" s="120"/>
      <c r="D243" s="120"/>
      <c r="E243" s="120"/>
      <c r="F243" s="328"/>
      <c r="G243" s="324"/>
    </row>
    <row r="244" spans="1:7" ht="15">
      <c r="A244" s="120" t="s">
        <v>386</v>
      </c>
      <c r="B244" s="120"/>
      <c r="C244" s="120"/>
      <c r="D244" s="120"/>
      <c r="E244" s="120"/>
      <c r="F244" s="328"/>
      <c r="G244" s="324"/>
    </row>
    <row r="245" spans="1:7" ht="15">
      <c r="A245" s="120" t="s">
        <v>387</v>
      </c>
      <c r="B245" s="120"/>
      <c r="C245" s="120"/>
      <c r="D245" s="120"/>
      <c r="E245" s="120"/>
      <c r="F245" s="328"/>
      <c r="G245" s="324"/>
    </row>
    <row r="246" spans="1:7" ht="15.75">
      <c r="A246" s="120"/>
      <c r="B246" s="120" t="s">
        <v>264</v>
      </c>
      <c r="C246" s="120"/>
      <c r="D246" s="120"/>
      <c r="E246" s="120"/>
      <c r="F246" s="329">
        <f>SUM(F237:F245)</f>
        <v>6426320</v>
      </c>
      <c r="G246" s="329">
        <f>SUM(G237:G245)</f>
        <v>670691640</v>
      </c>
    </row>
    <row r="247" spans="1:8" ht="15">
      <c r="A247" s="120" t="s">
        <v>388</v>
      </c>
      <c r="B247" s="120"/>
      <c r="C247" s="120"/>
      <c r="D247" s="120"/>
      <c r="E247" s="120"/>
      <c r="F247" s="284" t="s">
        <v>99</v>
      </c>
      <c r="G247" s="284" t="s">
        <v>269</v>
      </c>
      <c r="H247" s="152"/>
    </row>
    <row r="248" spans="1:7" ht="15">
      <c r="A248" s="120" t="s">
        <v>79</v>
      </c>
      <c r="B248" s="120"/>
      <c r="C248" s="120"/>
      <c r="D248" s="120"/>
      <c r="E248" s="120"/>
      <c r="F248" s="324">
        <v>469226412</v>
      </c>
      <c r="G248" s="324"/>
    </row>
    <row r="249" spans="1:7" ht="15">
      <c r="A249" s="120" t="s">
        <v>389</v>
      </c>
      <c r="B249" s="120"/>
      <c r="C249" s="120"/>
      <c r="D249" s="120"/>
      <c r="E249" s="120"/>
      <c r="F249" s="324"/>
      <c r="G249" s="324"/>
    </row>
    <row r="250" spans="1:7" ht="15">
      <c r="A250" s="120" t="s">
        <v>390</v>
      </c>
      <c r="B250" s="120"/>
      <c r="C250" s="120"/>
      <c r="D250" s="120"/>
      <c r="E250" s="120"/>
      <c r="F250" s="324"/>
      <c r="G250" s="324"/>
    </row>
    <row r="251" spans="1:7" ht="15.75">
      <c r="A251" s="120"/>
      <c r="B251" s="120"/>
      <c r="C251" s="120" t="s">
        <v>264</v>
      </c>
      <c r="D251" s="120"/>
      <c r="E251" s="120"/>
      <c r="F251" s="324">
        <f>F248</f>
        <v>469226412</v>
      </c>
      <c r="G251" s="329"/>
    </row>
    <row r="252" spans="1:8" ht="15">
      <c r="A252" s="120" t="s">
        <v>391</v>
      </c>
      <c r="B252" s="120"/>
      <c r="C252" s="120"/>
      <c r="D252" s="120"/>
      <c r="E252" s="120"/>
      <c r="F252" s="284" t="s">
        <v>99</v>
      </c>
      <c r="G252" s="284" t="s">
        <v>269</v>
      </c>
      <c r="H252" s="152"/>
    </row>
    <row r="253" spans="1:7" ht="15">
      <c r="A253" s="120" t="s">
        <v>392</v>
      </c>
      <c r="B253" s="120"/>
      <c r="C253" s="120"/>
      <c r="D253" s="120"/>
      <c r="E253" s="120"/>
      <c r="F253" s="324"/>
      <c r="G253" s="324"/>
    </row>
    <row r="254" spans="1:7" ht="15">
      <c r="A254" s="120" t="s">
        <v>393</v>
      </c>
      <c r="B254" s="120"/>
      <c r="C254" s="120"/>
      <c r="D254" s="120"/>
      <c r="E254" s="120"/>
      <c r="F254" s="324">
        <v>44261281</v>
      </c>
      <c r="G254" s="324">
        <v>40277191</v>
      </c>
    </row>
    <row r="255" spans="1:7" ht="15">
      <c r="A255" s="120" t="s">
        <v>394</v>
      </c>
      <c r="B255" s="120"/>
      <c r="C255" s="120"/>
      <c r="D255" s="120"/>
      <c r="E255" s="120"/>
      <c r="F255" s="324">
        <v>187057</v>
      </c>
      <c r="G255" s="324">
        <v>2105104</v>
      </c>
    </row>
    <row r="256" spans="1:7" ht="15">
      <c r="A256" s="120" t="s">
        <v>395</v>
      </c>
      <c r="B256" s="120"/>
      <c r="C256" s="120"/>
      <c r="D256" s="120"/>
      <c r="E256" s="120"/>
      <c r="F256" s="324">
        <v>27610</v>
      </c>
      <c r="G256" s="324">
        <v>-195713</v>
      </c>
    </row>
    <row r="257" spans="1:7" ht="15">
      <c r="A257" s="120" t="s">
        <v>514</v>
      </c>
      <c r="B257" s="120"/>
      <c r="C257" s="120"/>
      <c r="D257" s="120"/>
      <c r="E257" s="120"/>
      <c r="F257" s="324"/>
      <c r="G257" s="324">
        <v>-3900333</v>
      </c>
    </row>
    <row r="258" spans="1:7" ht="15">
      <c r="A258" s="120" t="s">
        <v>396</v>
      </c>
      <c r="B258" s="120"/>
      <c r="C258" s="120"/>
      <c r="D258" s="120"/>
      <c r="E258" s="120"/>
      <c r="F258" s="324">
        <v>414750000</v>
      </c>
      <c r="G258" s="324"/>
    </row>
    <row r="259" spans="1:7" ht="15">
      <c r="A259" s="120" t="s">
        <v>80</v>
      </c>
      <c r="B259" s="120"/>
      <c r="C259" s="120"/>
      <c r="D259" s="120"/>
      <c r="E259" s="120"/>
      <c r="F259" s="328">
        <v>93633000</v>
      </c>
      <c r="G259" s="324"/>
    </row>
    <row r="260" spans="1:7" ht="15">
      <c r="A260" s="120" t="s">
        <v>397</v>
      </c>
      <c r="B260" s="120"/>
      <c r="C260" s="120"/>
      <c r="D260" s="120"/>
      <c r="E260" s="120"/>
      <c r="F260" s="324"/>
      <c r="G260" s="324"/>
    </row>
    <row r="261" spans="1:7" ht="15.75">
      <c r="A261" s="120"/>
      <c r="B261" s="120"/>
      <c r="C261" s="120" t="s">
        <v>264</v>
      </c>
      <c r="D261" s="120"/>
      <c r="E261" s="120"/>
      <c r="F261" s="329">
        <f>SUM(F253:F260)</f>
        <v>552858948</v>
      </c>
      <c r="G261" s="329">
        <f>SUM(G254:G260)</f>
        <v>38286249</v>
      </c>
    </row>
    <row r="262" spans="1:8" ht="15">
      <c r="A262" s="120" t="s">
        <v>398</v>
      </c>
      <c r="B262" s="120"/>
      <c r="C262" s="120"/>
      <c r="D262" s="120"/>
      <c r="E262" s="120"/>
      <c r="F262" s="284" t="s">
        <v>99</v>
      </c>
      <c r="G262" s="284" t="s">
        <v>269</v>
      </c>
      <c r="H262" s="152"/>
    </row>
    <row r="263" spans="1:7" ht="15">
      <c r="A263" s="120" t="s">
        <v>399</v>
      </c>
      <c r="B263" s="120"/>
      <c r="C263" s="120"/>
      <c r="D263" s="120"/>
      <c r="E263" s="120"/>
      <c r="F263" s="328"/>
      <c r="G263" s="324"/>
    </row>
    <row r="264" spans="1:7" ht="15">
      <c r="A264" s="120" t="s">
        <v>400</v>
      </c>
      <c r="B264" s="120"/>
      <c r="C264" s="120"/>
      <c r="D264" s="120"/>
      <c r="E264" s="120"/>
      <c r="F264" s="328"/>
      <c r="G264" s="324"/>
    </row>
    <row r="265" spans="1:7" ht="15">
      <c r="A265" s="120" t="s">
        <v>401</v>
      </c>
      <c r="B265" s="120"/>
      <c r="C265" s="120"/>
      <c r="D265" s="120"/>
      <c r="E265" s="120"/>
      <c r="F265" s="328"/>
      <c r="G265" s="324"/>
    </row>
    <row r="266" spans="1:7" ht="15">
      <c r="A266" s="120" t="s">
        <v>402</v>
      </c>
      <c r="B266" s="120"/>
      <c r="C266" s="120"/>
      <c r="D266" s="120"/>
      <c r="E266" s="120"/>
      <c r="F266" s="328"/>
      <c r="G266" s="324"/>
    </row>
    <row r="267" spans="1:7" ht="15">
      <c r="A267" s="120" t="s">
        <v>403</v>
      </c>
      <c r="B267" s="120"/>
      <c r="C267" s="120"/>
      <c r="D267" s="120"/>
      <c r="E267" s="120"/>
      <c r="F267" s="328"/>
      <c r="G267" s="324"/>
    </row>
    <row r="268" spans="1:7" ht="15">
      <c r="A268" s="120" t="s">
        <v>404</v>
      </c>
      <c r="B268" s="120"/>
      <c r="C268" s="120"/>
      <c r="D268" s="120"/>
      <c r="E268" s="120"/>
      <c r="F268" s="328"/>
      <c r="G268" s="324"/>
    </row>
    <row r="269" spans="1:7" ht="15">
      <c r="A269" s="120" t="s">
        <v>405</v>
      </c>
      <c r="B269" s="120"/>
      <c r="C269" s="120"/>
      <c r="D269" s="120"/>
      <c r="E269" s="120"/>
      <c r="F269" s="328"/>
      <c r="G269" s="324"/>
    </row>
    <row r="270" spans="1:7" ht="15">
      <c r="A270" s="120" t="s">
        <v>406</v>
      </c>
      <c r="B270" s="120"/>
      <c r="C270" s="120"/>
      <c r="D270" s="120"/>
      <c r="E270" s="120"/>
      <c r="F270" s="328"/>
      <c r="G270" s="324"/>
    </row>
    <row r="271" spans="1:7" ht="15">
      <c r="A271" s="120" t="s">
        <v>286</v>
      </c>
      <c r="B271" s="120"/>
      <c r="C271" s="120" t="s">
        <v>264</v>
      </c>
      <c r="D271" s="120"/>
      <c r="E271" s="120"/>
      <c r="F271" s="328"/>
      <c r="G271" s="324"/>
    </row>
    <row r="272" spans="1:7" ht="15">
      <c r="A272" s="120" t="s">
        <v>407</v>
      </c>
      <c r="B272" s="120"/>
      <c r="C272" s="120"/>
      <c r="D272" s="120"/>
      <c r="E272" s="120"/>
      <c r="F272" s="284" t="s">
        <v>99</v>
      </c>
      <c r="G272" s="284" t="s">
        <v>269</v>
      </c>
    </row>
    <row r="273" spans="1:7" ht="15">
      <c r="A273" s="120" t="s">
        <v>408</v>
      </c>
      <c r="B273" s="120"/>
      <c r="C273" s="120"/>
      <c r="D273" s="120"/>
      <c r="E273" s="120"/>
      <c r="F273" s="328"/>
      <c r="G273" s="324"/>
    </row>
    <row r="274" spans="1:7" ht="15">
      <c r="A274" s="120" t="s">
        <v>409</v>
      </c>
      <c r="B274" s="120"/>
      <c r="C274" s="120"/>
      <c r="D274" s="120"/>
      <c r="E274" s="120"/>
      <c r="F274" s="328"/>
      <c r="G274" s="324"/>
    </row>
    <row r="275" spans="1:7" ht="15">
      <c r="A275" s="120" t="s">
        <v>410</v>
      </c>
      <c r="B275" s="120"/>
      <c r="C275" s="120"/>
      <c r="D275" s="120"/>
      <c r="E275" s="120"/>
      <c r="F275" s="328"/>
      <c r="G275" s="324"/>
    </row>
    <row r="276" spans="1:7" ht="15">
      <c r="A276" s="120" t="s">
        <v>411</v>
      </c>
      <c r="B276" s="120"/>
      <c r="C276" s="120"/>
      <c r="D276" s="120"/>
      <c r="E276" s="120"/>
      <c r="F276" s="328"/>
      <c r="G276" s="324"/>
    </row>
    <row r="277" spans="1:7" ht="15">
      <c r="A277" s="120" t="s">
        <v>412</v>
      </c>
      <c r="B277" s="120"/>
      <c r="C277" s="120"/>
      <c r="D277" s="120"/>
      <c r="E277" s="120"/>
      <c r="F277" s="328"/>
      <c r="G277" s="324"/>
    </row>
    <row r="278" spans="1:7" ht="15">
      <c r="A278" s="120" t="s">
        <v>413</v>
      </c>
      <c r="B278" s="120"/>
      <c r="C278" s="120"/>
      <c r="D278" s="120"/>
      <c r="E278" s="120"/>
      <c r="F278" s="328"/>
      <c r="G278" s="324"/>
    </row>
    <row r="279" spans="1:7" ht="15">
      <c r="A279" s="120" t="s">
        <v>412</v>
      </c>
      <c r="B279" s="120"/>
      <c r="C279" s="120"/>
      <c r="D279" s="120"/>
      <c r="E279" s="120"/>
      <c r="F279" s="328"/>
      <c r="G279" s="324"/>
    </row>
    <row r="280" spans="1:7" ht="15">
      <c r="A280" s="120" t="s">
        <v>414</v>
      </c>
      <c r="B280" s="120"/>
      <c r="C280" s="120"/>
      <c r="D280" s="120"/>
      <c r="E280" s="120"/>
      <c r="F280" s="328"/>
      <c r="G280" s="324"/>
    </row>
    <row r="281" spans="1:7" ht="15">
      <c r="A281" s="120" t="s">
        <v>415</v>
      </c>
      <c r="B281" s="120"/>
      <c r="C281" s="120"/>
      <c r="D281" s="120"/>
      <c r="E281" s="120"/>
      <c r="F281" s="328"/>
      <c r="G281" s="324"/>
    </row>
    <row r="282" spans="1:7" ht="15.75">
      <c r="A282" s="120"/>
      <c r="B282" s="102" t="s">
        <v>416</v>
      </c>
      <c r="C282" s="120"/>
      <c r="D282" s="120"/>
      <c r="E282" s="120"/>
      <c r="F282" s="328"/>
      <c r="G282" s="324"/>
    </row>
    <row r="283" spans="1:7" ht="15.75">
      <c r="A283" s="120" t="s">
        <v>417</v>
      </c>
      <c r="B283" s="102"/>
      <c r="C283" s="120"/>
      <c r="D283" s="120"/>
      <c r="E283" s="120"/>
      <c r="F283" s="284" t="s">
        <v>99</v>
      </c>
      <c r="G283" s="284" t="s">
        <v>269</v>
      </c>
    </row>
    <row r="284" spans="1:7" ht="15.75">
      <c r="A284" s="120" t="s">
        <v>418</v>
      </c>
      <c r="B284" s="102"/>
      <c r="C284" s="120"/>
      <c r="D284" s="120"/>
      <c r="E284" s="120"/>
      <c r="F284" s="328"/>
      <c r="G284" s="324"/>
    </row>
    <row r="285" spans="1:7" ht="15.75">
      <c r="A285" s="120" t="s">
        <v>419</v>
      </c>
      <c r="B285" s="102"/>
      <c r="C285" s="120"/>
      <c r="D285" s="120"/>
      <c r="E285" s="120"/>
      <c r="F285" s="328"/>
      <c r="G285" s="324"/>
    </row>
    <row r="286" spans="1:7" ht="15.75">
      <c r="A286" s="120" t="s">
        <v>420</v>
      </c>
      <c r="B286" s="102"/>
      <c r="C286" s="120"/>
      <c r="D286" s="120"/>
      <c r="E286" s="120"/>
      <c r="F286" s="328"/>
      <c r="G286" s="324"/>
    </row>
    <row r="287" spans="1:7" ht="15.75">
      <c r="A287" s="120" t="s">
        <v>421</v>
      </c>
      <c r="B287" s="102"/>
      <c r="C287" s="120"/>
      <c r="D287" s="120"/>
      <c r="E287" s="120"/>
      <c r="F287" s="328"/>
      <c r="G287" s="324"/>
    </row>
    <row r="288" spans="1:7" ht="15.75">
      <c r="A288" s="120" t="s">
        <v>422</v>
      </c>
      <c r="B288" s="102"/>
      <c r="C288" s="120"/>
      <c r="D288" s="120"/>
      <c r="E288" s="120"/>
      <c r="F288" s="328"/>
      <c r="G288" s="324"/>
    </row>
    <row r="289" ht="15.75">
      <c r="A289" s="10" t="s">
        <v>423</v>
      </c>
    </row>
    <row r="290" ht="15">
      <c r="A290" s="8" t="s">
        <v>424</v>
      </c>
    </row>
    <row r="291" spans="1:11" ht="15">
      <c r="A291" s="177"/>
      <c r="B291" s="178"/>
      <c r="C291" s="179" t="s">
        <v>425</v>
      </c>
      <c r="D291" s="179" t="s">
        <v>426</v>
      </c>
      <c r="E291" s="179" t="s">
        <v>515</v>
      </c>
      <c r="F291" s="179" t="s">
        <v>427</v>
      </c>
      <c r="G291" s="318" t="s">
        <v>427</v>
      </c>
      <c r="H291" s="318" t="s">
        <v>428</v>
      </c>
      <c r="I291" s="179" t="s">
        <v>429</v>
      </c>
      <c r="J291" s="179" t="s">
        <v>430</v>
      </c>
      <c r="K291" s="179"/>
    </row>
    <row r="292" spans="1:11" ht="15">
      <c r="A292" s="173"/>
      <c r="B292" s="174"/>
      <c r="C292" s="143" t="s">
        <v>431</v>
      </c>
      <c r="D292" s="143" t="s">
        <v>432</v>
      </c>
      <c r="E292" s="143" t="s">
        <v>516</v>
      </c>
      <c r="F292" s="143" t="s">
        <v>433</v>
      </c>
      <c r="G292" s="319" t="s">
        <v>434</v>
      </c>
      <c r="H292" s="319" t="s">
        <v>435</v>
      </c>
      <c r="I292" s="143" t="s">
        <v>436</v>
      </c>
      <c r="J292" s="143" t="s">
        <v>437</v>
      </c>
      <c r="K292" s="143" t="s">
        <v>438</v>
      </c>
    </row>
    <row r="293" spans="1:11" ht="15">
      <c r="A293" s="173"/>
      <c r="B293" s="174"/>
      <c r="C293" s="143" t="s">
        <v>439</v>
      </c>
      <c r="D293" s="143" t="s">
        <v>440</v>
      </c>
      <c r="E293" s="143" t="s">
        <v>431</v>
      </c>
      <c r="F293" s="143" t="s">
        <v>441</v>
      </c>
      <c r="G293" s="319" t="s">
        <v>442</v>
      </c>
      <c r="H293" s="319" t="s">
        <v>443</v>
      </c>
      <c r="I293" s="143" t="s">
        <v>444</v>
      </c>
      <c r="J293" s="143" t="s">
        <v>445</v>
      </c>
      <c r="K293" s="143"/>
    </row>
    <row r="294" spans="1:11" ht="15">
      <c r="A294" s="173"/>
      <c r="B294" s="174"/>
      <c r="C294" s="143" t="s">
        <v>446</v>
      </c>
      <c r="D294" s="143"/>
      <c r="E294" s="143" t="s">
        <v>517</v>
      </c>
      <c r="F294" s="143"/>
      <c r="G294" s="319"/>
      <c r="H294" s="319"/>
      <c r="I294" s="143"/>
      <c r="J294" s="143" t="s">
        <v>447</v>
      </c>
      <c r="K294" s="143"/>
    </row>
    <row r="295" spans="1:11" ht="15">
      <c r="A295" s="436" t="s">
        <v>448</v>
      </c>
      <c r="B295" s="437"/>
      <c r="C295" s="80">
        <v>1</v>
      </c>
      <c r="D295" s="80">
        <v>2</v>
      </c>
      <c r="E295" s="80">
        <v>5</v>
      </c>
      <c r="F295" s="80">
        <v>5</v>
      </c>
      <c r="G295" s="320">
        <v>6</v>
      </c>
      <c r="H295" s="320">
        <v>7</v>
      </c>
      <c r="I295" s="80">
        <v>8</v>
      </c>
      <c r="J295" s="80">
        <v>8</v>
      </c>
      <c r="K295" s="80">
        <v>9</v>
      </c>
    </row>
    <row r="296" spans="1:11" ht="16.5">
      <c r="A296" s="180" t="s">
        <v>449</v>
      </c>
      <c r="B296" s="178"/>
      <c r="C296" s="181">
        <v>40000000000</v>
      </c>
      <c r="D296" s="181">
        <v>33450000000</v>
      </c>
      <c r="E296" s="181">
        <v>571183239</v>
      </c>
      <c r="F296" s="181"/>
      <c r="G296" s="321"/>
      <c r="H296" s="331">
        <v>13917666843</v>
      </c>
      <c r="I296" s="332">
        <v>2221399458</v>
      </c>
      <c r="J296" s="333">
        <v>12280266347</v>
      </c>
      <c r="K296" s="181">
        <f>SUM(C296:J296)</f>
        <v>102440515887</v>
      </c>
    </row>
    <row r="297" spans="1:11" ht="15">
      <c r="A297" s="173" t="s">
        <v>450</v>
      </c>
      <c r="B297" s="174"/>
      <c r="C297" s="94"/>
      <c r="D297" s="94"/>
      <c r="E297" s="94"/>
      <c r="F297" s="94"/>
      <c r="G297" s="312"/>
      <c r="H297" s="312"/>
      <c r="I297" s="94"/>
      <c r="J297" s="94"/>
      <c r="K297" s="94">
        <f>SUM(D297:J297)</f>
        <v>0</v>
      </c>
    </row>
    <row r="298" spans="1:11" ht="15">
      <c r="A298" s="173" t="s">
        <v>451</v>
      </c>
      <c r="B298" s="174"/>
      <c r="C298" s="94"/>
      <c r="D298" s="94"/>
      <c r="E298" s="94"/>
      <c r="F298" s="94"/>
      <c r="G298" s="312"/>
      <c r="H298" s="312"/>
      <c r="I298" s="94"/>
      <c r="J298" s="94"/>
      <c r="K298" s="94">
        <f>SUM(D298:J298)</f>
        <v>0</v>
      </c>
    </row>
    <row r="299" spans="1:11" ht="15">
      <c r="A299" s="173" t="s">
        <v>322</v>
      </c>
      <c r="B299" s="174"/>
      <c r="C299" s="94"/>
      <c r="D299" s="94"/>
      <c r="E299" s="94"/>
      <c r="F299" s="94"/>
      <c r="G299" s="312"/>
      <c r="H299" s="312"/>
      <c r="I299" s="94"/>
      <c r="J299" s="94"/>
      <c r="K299" s="94">
        <f>SUM(D299:J299)</f>
        <v>0</v>
      </c>
    </row>
    <row r="300" spans="1:11" ht="15">
      <c r="A300" s="173" t="s">
        <v>452</v>
      </c>
      <c r="B300" s="174"/>
      <c r="C300" s="94"/>
      <c r="D300" s="94"/>
      <c r="E300" s="94"/>
      <c r="F300" s="94"/>
      <c r="G300" s="312"/>
      <c r="H300" s="312"/>
      <c r="I300" s="94"/>
      <c r="J300" s="94"/>
      <c r="K300" s="94"/>
    </row>
    <row r="301" spans="1:11" ht="15">
      <c r="A301" s="173" t="s">
        <v>453</v>
      </c>
      <c r="B301" s="174"/>
      <c r="C301" s="94"/>
      <c r="D301" s="94"/>
      <c r="E301" s="94"/>
      <c r="F301" s="94"/>
      <c r="G301" s="312"/>
      <c r="H301" s="312"/>
      <c r="I301" s="94"/>
      <c r="J301" s="94"/>
      <c r="K301" s="94"/>
    </row>
    <row r="302" spans="1:11" ht="15">
      <c r="A302" s="173" t="s">
        <v>325</v>
      </c>
      <c r="B302" s="174"/>
      <c r="C302" s="94"/>
      <c r="D302" s="94"/>
      <c r="E302" s="94"/>
      <c r="F302" s="94"/>
      <c r="G302" s="312"/>
      <c r="H302" s="312"/>
      <c r="I302" s="94"/>
      <c r="J302" s="94"/>
      <c r="K302" s="94">
        <f>SUM(D302:J302)</f>
        <v>0</v>
      </c>
    </row>
    <row r="303" spans="1:11" ht="15">
      <c r="A303" s="168" t="s">
        <v>454</v>
      </c>
      <c r="B303" s="168"/>
      <c r="C303" s="432">
        <f>C296</f>
        <v>40000000000</v>
      </c>
      <c r="D303" s="432">
        <f>D296</f>
        <v>33450000000</v>
      </c>
      <c r="E303" s="432">
        <f>E296</f>
        <v>571183239</v>
      </c>
      <c r="F303" s="182"/>
      <c r="G303" s="322"/>
      <c r="H303" s="345">
        <f>H296</f>
        <v>13917666843</v>
      </c>
      <c r="I303" s="345">
        <f>I296</f>
        <v>2221399458</v>
      </c>
      <c r="J303" s="345">
        <f>J296</f>
        <v>12280266347</v>
      </c>
      <c r="K303" s="343">
        <f>K296+K298++K297+K299-K302</f>
        <v>102440515887</v>
      </c>
    </row>
    <row r="304" spans="1:11" ht="15">
      <c r="A304" s="170" t="s">
        <v>455</v>
      </c>
      <c r="B304" s="170"/>
      <c r="C304" s="433"/>
      <c r="D304" s="433"/>
      <c r="E304" s="433"/>
      <c r="F304" s="183"/>
      <c r="G304" s="323"/>
      <c r="H304" s="346"/>
      <c r="I304" s="346"/>
      <c r="J304" s="346"/>
      <c r="K304" s="344"/>
    </row>
    <row r="305" spans="1:11" ht="15">
      <c r="A305" s="173" t="s">
        <v>456</v>
      </c>
      <c r="B305" s="174"/>
      <c r="C305" s="94"/>
      <c r="D305" s="94"/>
      <c r="E305" s="94"/>
      <c r="F305" s="94"/>
      <c r="G305" s="312"/>
      <c r="H305" s="312"/>
      <c r="I305" s="94"/>
      <c r="J305" s="94"/>
      <c r="K305" s="94">
        <f>SUM(D305:J305)</f>
        <v>0</v>
      </c>
    </row>
    <row r="306" spans="1:11" ht="15">
      <c r="A306" s="173" t="s">
        <v>457</v>
      </c>
      <c r="B306" s="174"/>
      <c r="C306" s="94"/>
      <c r="D306" s="94"/>
      <c r="E306" s="94"/>
      <c r="F306" s="94"/>
      <c r="G306" s="312"/>
      <c r="H306" s="312"/>
      <c r="I306" s="94"/>
      <c r="J306" s="94"/>
      <c r="K306" s="94">
        <f>SUM(H306:J306)</f>
        <v>0</v>
      </c>
    </row>
    <row r="307" spans="1:11" ht="15">
      <c r="A307" s="173" t="s">
        <v>322</v>
      </c>
      <c r="B307" s="174"/>
      <c r="C307" s="94"/>
      <c r="D307" s="94"/>
      <c r="E307" s="94"/>
      <c r="F307" s="94"/>
      <c r="G307" s="312"/>
      <c r="H307" s="312"/>
      <c r="I307" s="94"/>
      <c r="J307" s="94"/>
      <c r="K307" s="94">
        <f>SUM(D307:J307)</f>
        <v>0</v>
      </c>
    </row>
    <row r="308" spans="1:11" ht="15">
      <c r="A308" s="173" t="s">
        <v>458</v>
      </c>
      <c r="B308" s="174"/>
      <c r="C308" s="94"/>
      <c r="D308" s="94"/>
      <c r="E308" s="94"/>
      <c r="F308" s="94"/>
      <c r="G308" s="312"/>
      <c r="H308" s="312"/>
      <c r="I308" s="94"/>
      <c r="J308" s="94"/>
      <c r="K308" s="94"/>
    </row>
    <row r="309" spans="1:11" ht="15">
      <c r="A309" s="173" t="s">
        <v>459</v>
      </c>
      <c r="B309" s="174"/>
      <c r="C309" s="94"/>
      <c r="D309" s="94"/>
      <c r="E309" s="94"/>
      <c r="F309" s="94"/>
      <c r="G309" s="312"/>
      <c r="H309" s="312"/>
      <c r="I309" s="94"/>
      <c r="J309" s="94"/>
      <c r="K309" s="94"/>
    </row>
    <row r="310" spans="1:11" ht="15">
      <c r="A310" s="173" t="s">
        <v>325</v>
      </c>
      <c r="B310" s="174"/>
      <c r="C310" s="94"/>
      <c r="D310" s="94"/>
      <c r="E310" s="94"/>
      <c r="F310" s="94"/>
      <c r="G310" s="312"/>
      <c r="H310" s="312"/>
      <c r="I310" s="94"/>
      <c r="J310" s="94"/>
      <c r="K310" s="94">
        <f>SUM(H310:J310)</f>
        <v>0</v>
      </c>
    </row>
    <row r="311" spans="1:11" ht="15.75">
      <c r="A311" s="184" t="s">
        <v>460</v>
      </c>
      <c r="B311" s="184"/>
      <c r="C311" s="185">
        <f>C303+C307</f>
        <v>40000000000</v>
      </c>
      <c r="D311" s="185">
        <f>D296</f>
        <v>33450000000</v>
      </c>
      <c r="E311" s="185">
        <f>E303+E307</f>
        <v>571183239</v>
      </c>
      <c r="F311" s="185">
        <f aca="true" t="shared" si="1" ref="F311:K311">F296</f>
        <v>0</v>
      </c>
      <c r="G311" s="185">
        <f t="shared" si="1"/>
        <v>0</v>
      </c>
      <c r="H311" s="185">
        <f t="shared" si="1"/>
        <v>13917666843</v>
      </c>
      <c r="I311" s="185">
        <f t="shared" si="1"/>
        <v>2221399458</v>
      </c>
      <c r="J311" s="185">
        <f t="shared" si="1"/>
        <v>12280266347</v>
      </c>
      <c r="K311" s="185">
        <f t="shared" si="1"/>
        <v>102440515887</v>
      </c>
    </row>
    <row r="313" spans="1:7" ht="15">
      <c r="A313" s="8" t="s">
        <v>461</v>
      </c>
      <c r="F313" s="284" t="s">
        <v>99</v>
      </c>
      <c r="G313" s="284" t="s">
        <v>269</v>
      </c>
    </row>
    <row r="314" spans="1:6" ht="15">
      <c r="A314" s="8" t="s">
        <v>462</v>
      </c>
      <c r="F314" s="280"/>
    </row>
    <row r="315" spans="1:7" ht="15">
      <c r="A315" s="8" t="s">
        <v>463</v>
      </c>
      <c r="F315" s="280">
        <v>40000000000</v>
      </c>
      <c r="G315" s="280">
        <v>40000000000</v>
      </c>
    </row>
    <row r="316" spans="2:7" ht="15.75">
      <c r="B316" s="8" t="s">
        <v>264</v>
      </c>
      <c r="F316" s="281">
        <f>SUM(F314:F315)</f>
        <v>40000000000</v>
      </c>
      <c r="G316" s="281">
        <f>SUM(G314:G315)</f>
        <v>40000000000</v>
      </c>
    </row>
    <row r="317" ht="15">
      <c r="B317" s="8" t="s">
        <v>464</v>
      </c>
    </row>
    <row r="318" ht="15">
      <c r="B318" s="8" t="s">
        <v>465</v>
      </c>
    </row>
    <row r="319" spans="1:7" ht="15">
      <c r="A319" s="8" t="s">
        <v>466</v>
      </c>
      <c r="F319" s="284" t="s">
        <v>99</v>
      </c>
      <c r="G319" s="284" t="s">
        <v>269</v>
      </c>
    </row>
    <row r="320" ht="15">
      <c r="A320" s="8" t="s">
        <v>467</v>
      </c>
    </row>
    <row r="321" spans="1:7" ht="15">
      <c r="A321" s="8" t="s">
        <v>468</v>
      </c>
      <c r="F321" s="280">
        <v>40000000000</v>
      </c>
      <c r="G321" s="280">
        <v>40000000000</v>
      </c>
    </row>
    <row r="322" spans="1:6" ht="15">
      <c r="A322" s="8" t="s">
        <v>469</v>
      </c>
      <c r="F322" s="280"/>
    </row>
    <row r="323" ht="15">
      <c r="A323" s="8" t="s">
        <v>470</v>
      </c>
    </row>
    <row r="324" spans="1:7" ht="15.75">
      <c r="A324" s="8" t="s">
        <v>471</v>
      </c>
      <c r="F324" s="281">
        <f>F321+F322</f>
        <v>40000000000</v>
      </c>
      <c r="G324" s="281">
        <f>G321+G322</f>
        <v>40000000000</v>
      </c>
    </row>
    <row r="325" spans="1:7" ht="15">
      <c r="A325" s="8" t="s">
        <v>472</v>
      </c>
      <c r="F325" s="324"/>
      <c r="G325" s="324"/>
    </row>
    <row r="326" ht="15">
      <c r="A326" s="8" t="s">
        <v>473</v>
      </c>
    </row>
    <row r="327" ht="15">
      <c r="A327" s="8" t="s">
        <v>474</v>
      </c>
    </row>
    <row r="328" ht="15">
      <c r="A328" s="8" t="s">
        <v>475</v>
      </c>
    </row>
    <row r="329" ht="15">
      <c r="A329" s="8" t="s">
        <v>476</v>
      </c>
    </row>
    <row r="330" ht="15">
      <c r="A330" s="8" t="s">
        <v>477</v>
      </c>
    </row>
    <row r="331" spans="1:8" ht="15">
      <c r="A331" s="8" t="s">
        <v>478</v>
      </c>
      <c r="F331" s="284" t="s">
        <v>99</v>
      </c>
      <c r="G331" s="284" t="s">
        <v>269</v>
      </c>
      <c r="H331" s="152"/>
    </row>
    <row r="332" spans="1:7" ht="15">
      <c r="A332" s="8" t="s">
        <v>479</v>
      </c>
      <c r="F332" s="280">
        <v>4000000</v>
      </c>
      <c r="G332" s="280">
        <v>4000000</v>
      </c>
    </row>
    <row r="333" spans="1:7" ht="15">
      <c r="A333" s="8" t="s">
        <v>480</v>
      </c>
      <c r="F333" s="280">
        <v>4000000</v>
      </c>
      <c r="G333" s="280">
        <v>4000000</v>
      </c>
    </row>
    <row r="334" spans="1:7" ht="15">
      <c r="A334" s="8" t="s">
        <v>481</v>
      </c>
      <c r="F334" s="280">
        <v>4000000</v>
      </c>
      <c r="G334" s="280">
        <v>4000000</v>
      </c>
    </row>
    <row r="335" spans="1:6" ht="15">
      <c r="A335" s="8" t="s">
        <v>482</v>
      </c>
      <c r="F335" s="280"/>
    </row>
    <row r="336" spans="1:6" ht="15">
      <c r="A336" s="8" t="s">
        <v>483</v>
      </c>
      <c r="F336" s="280"/>
    </row>
    <row r="337" spans="1:6" ht="15">
      <c r="A337" s="8" t="s">
        <v>481</v>
      </c>
      <c r="F337" s="280"/>
    </row>
    <row r="338" spans="1:6" ht="15">
      <c r="A338" s="8" t="s">
        <v>482</v>
      </c>
      <c r="F338" s="280"/>
    </row>
    <row r="339" spans="1:7" ht="15">
      <c r="A339" s="8" t="s">
        <v>484</v>
      </c>
      <c r="F339" s="280">
        <v>4000000</v>
      </c>
      <c r="G339" s="280">
        <v>4000000</v>
      </c>
    </row>
    <row r="340" spans="1:7" ht="15">
      <c r="A340" s="8" t="s">
        <v>481</v>
      </c>
      <c r="F340" s="280">
        <v>4000000</v>
      </c>
      <c r="G340" s="280">
        <v>4000000</v>
      </c>
    </row>
    <row r="341" spans="1:6" ht="15">
      <c r="A341" s="8" t="s">
        <v>482</v>
      </c>
      <c r="F341" s="280"/>
    </row>
    <row r="342" spans="1:7" ht="15">
      <c r="A342" s="8" t="s">
        <v>485</v>
      </c>
      <c r="F342" s="280">
        <v>10000</v>
      </c>
      <c r="G342" s="280">
        <v>10000</v>
      </c>
    </row>
    <row r="343" ht="15">
      <c r="A343" s="8" t="s">
        <v>486</v>
      </c>
    </row>
    <row r="344" spans="1:7" ht="15">
      <c r="A344" s="8" t="s">
        <v>487</v>
      </c>
      <c r="F344" s="280">
        <v>13917666843</v>
      </c>
      <c r="G344" s="280">
        <v>8107962516</v>
      </c>
    </row>
    <row r="345" spans="1:7" ht="15">
      <c r="A345" s="8" t="s">
        <v>488</v>
      </c>
      <c r="F345" s="280"/>
      <c r="G345" s="280">
        <v>2221399458</v>
      </c>
    </row>
    <row r="346" spans="1:6" ht="15">
      <c r="A346" s="8" t="s">
        <v>489</v>
      </c>
      <c r="F346" s="280"/>
    </row>
    <row r="347" ht="15">
      <c r="A347" s="8" t="s">
        <v>490</v>
      </c>
    </row>
    <row r="348" ht="15">
      <c r="A348" s="8" t="s">
        <v>491</v>
      </c>
    </row>
    <row r="349" ht="15">
      <c r="A349" s="8" t="s">
        <v>492</v>
      </c>
    </row>
    <row r="350" spans="1:8" ht="15">
      <c r="A350" s="8" t="s">
        <v>493</v>
      </c>
      <c r="F350" s="284" t="s">
        <v>99</v>
      </c>
      <c r="G350" s="284" t="s">
        <v>269</v>
      </c>
      <c r="H350" s="152"/>
    </row>
    <row r="351" ht="15">
      <c r="A351" s="8" t="s">
        <v>494</v>
      </c>
    </row>
    <row r="352" ht="15">
      <c r="A352" s="8" t="s">
        <v>495</v>
      </c>
    </row>
    <row r="353" spans="1:7" ht="15.75">
      <c r="A353" s="8" t="s">
        <v>496</v>
      </c>
      <c r="F353" s="281">
        <v>2500000</v>
      </c>
      <c r="G353" s="281">
        <v>2500000</v>
      </c>
    </row>
    <row r="354" ht="15">
      <c r="A354" s="8" t="s">
        <v>497</v>
      </c>
    </row>
    <row r="355" ht="15.75">
      <c r="A355" s="10" t="s">
        <v>498</v>
      </c>
    </row>
    <row r="356" spans="1:6" ht="15.75">
      <c r="A356" s="10" t="s">
        <v>499</v>
      </c>
      <c r="F356" s="279" t="s">
        <v>500</v>
      </c>
    </row>
    <row r="357" spans="1:7" ht="15">
      <c r="A357" s="8" t="s">
        <v>502</v>
      </c>
      <c r="F357" s="284" t="s">
        <v>99</v>
      </c>
      <c r="G357" s="284" t="s">
        <v>269</v>
      </c>
    </row>
    <row r="358" spans="1:8" ht="15">
      <c r="A358" s="8" t="s">
        <v>503</v>
      </c>
      <c r="G358" s="317"/>
      <c r="H358" s="152"/>
    </row>
    <row r="359" spans="1:7" ht="15.75">
      <c r="A359" s="8" t="s">
        <v>504</v>
      </c>
      <c r="F359" s="281">
        <f>SUM(F360:F364)</f>
        <v>114497308635</v>
      </c>
      <c r="G359" s="281">
        <f>SUM(G360:G364)</f>
        <v>0</v>
      </c>
    </row>
    <row r="360" spans="1:6" ht="15">
      <c r="A360" s="8" t="s">
        <v>505</v>
      </c>
      <c r="F360" s="280">
        <v>71006673</v>
      </c>
    </row>
    <row r="361" spans="1:6" ht="15">
      <c r="A361" s="8" t="s">
        <v>506</v>
      </c>
      <c r="F361" s="280">
        <v>112757259083</v>
      </c>
    </row>
    <row r="362" spans="1:6" ht="15">
      <c r="A362" s="8" t="s">
        <v>507</v>
      </c>
      <c r="F362" s="280">
        <v>477913966</v>
      </c>
    </row>
    <row r="363" spans="1:6" ht="15">
      <c r="A363" s="8" t="s">
        <v>620</v>
      </c>
      <c r="F363" s="280">
        <v>1161374410</v>
      </c>
    </row>
    <row r="364" spans="1:6" ht="15">
      <c r="A364" s="8" t="s">
        <v>508</v>
      </c>
      <c r="F364" s="280">
        <v>29754503</v>
      </c>
    </row>
    <row r="365" spans="1:7" ht="15.75">
      <c r="A365" s="8" t="s">
        <v>509</v>
      </c>
      <c r="F365" s="281">
        <f>SUM(F367:F372)</f>
        <v>0</v>
      </c>
      <c r="G365" s="281">
        <f>SUM(G367:G372)</f>
        <v>0</v>
      </c>
    </row>
    <row r="366" spans="1:7" ht="15.75">
      <c r="A366" s="8" t="s">
        <v>503</v>
      </c>
      <c r="F366" s="280"/>
      <c r="G366" s="281"/>
    </row>
    <row r="367" spans="1:6" ht="15">
      <c r="A367" s="8" t="s">
        <v>510</v>
      </c>
      <c r="F367" s="280"/>
    </row>
    <row r="368" ht="15">
      <c r="A368" s="8" t="s">
        <v>511</v>
      </c>
    </row>
    <row r="369" ht="15">
      <c r="A369" s="8" t="s">
        <v>512</v>
      </c>
    </row>
    <row r="370" ht="15">
      <c r="A370" s="8" t="s">
        <v>518</v>
      </c>
    </row>
    <row r="371" ht="15">
      <c r="A371" s="8" t="s">
        <v>519</v>
      </c>
    </row>
    <row r="372" ht="15">
      <c r="A372" s="8" t="s">
        <v>520</v>
      </c>
    </row>
    <row r="373" spans="1:7" ht="15.75">
      <c r="A373" s="8" t="s">
        <v>521</v>
      </c>
      <c r="F373" s="281">
        <f>F359-F365</f>
        <v>114497308635</v>
      </c>
      <c r="G373" s="281">
        <f>G359-G365</f>
        <v>0</v>
      </c>
    </row>
    <row r="374" spans="1:6" ht="15">
      <c r="A374" s="8" t="s">
        <v>522</v>
      </c>
      <c r="F374" s="280">
        <f>F360+F361+F363+F364</f>
        <v>114019394669</v>
      </c>
    </row>
    <row r="375" spans="1:6" ht="15">
      <c r="A375" s="8" t="s">
        <v>523</v>
      </c>
      <c r="F375" s="280">
        <f>F362</f>
        <v>477913966</v>
      </c>
    </row>
    <row r="376" spans="1:7" ht="15">
      <c r="A376" s="8" t="s">
        <v>524</v>
      </c>
      <c r="F376" s="284" t="s">
        <v>99</v>
      </c>
      <c r="G376" s="284" t="s">
        <v>269</v>
      </c>
    </row>
    <row r="377" spans="1:6" ht="15">
      <c r="A377" s="8" t="s">
        <v>525</v>
      </c>
      <c r="F377" s="280">
        <f>8505214+59147895</f>
        <v>67653109</v>
      </c>
    </row>
    <row r="378" spans="1:6" ht="15">
      <c r="A378" s="8" t="s">
        <v>526</v>
      </c>
      <c r="F378" s="280">
        <f>93656984421+1796519875</f>
        <v>95453504296</v>
      </c>
    </row>
    <row r="379" spans="1:6" ht="15">
      <c r="A379" s="8" t="s">
        <v>527</v>
      </c>
      <c r="F379" s="280">
        <f>426298681+1231188716</f>
        <v>1657487397</v>
      </c>
    </row>
    <row r="380" spans="1:6" ht="15">
      <c r="A380" s="8" t="s">
        <v>528</v>
      </c>
      <c r="F380" s="280"/>
    </row>
    <row r="381" spans="1:6" ht="15">
      <c r="A381" s="8" t="s">
        <v>529</v>
      </c>
      <c r="F381" s="280"/>
    </row>
    <row r="382" ht="15">
      <c r="A382" s="8" t="s">
        <v>530</v>
      </c>
    </row>
    <row r="383" ht="15">
      <c r="A383" s="8" t="s">
        <v>531</v>
      </c>
    </row>
    <row r="384" ht="15">
      <c r="A384" s="8" t="s">
        <v>532</v>
      </c>
    </row>
    <row r="385" spans="3:7" ht="15.75">
      <c r="C385" s="10" t="s">
        <v>264</v>
      </c>
      <c r="F385" s="281">
        <f>SUM(F377:F384)</f>
        <v>97178644802</v>
      </c>
      <c r="G385" s="281">
        <f>SUM(G377:G384)</f>
        <v>0</v>
      </c>
    </row>
    <row r="386" spans="1:7" ht="15.75">
      <c r="A386" s="8" t="s">
        <v>533</v>
      </c>
      <c r="C386" s="10"/>
      <c r="F386" s="284" t="s">
        <v>99</v>
      </c>
      <c r="G386" s="284" t="s">
        <v>269</v>
      </c>
    </row>
    <row r="387" spans="1:6" ht="15">
      <c r="A387" s="8" t="s">
        <v>534</v>
      </c>
      <c r="F387" s="280">
        <v>242412016</v>
      </c>
    </row>
    <row r="388" spans="1:6" ht="15">
      <c r="A388" s="8" t="s">
        <v>535</v>
      </c>
      <c r="F388" s="280"/>
    </row>
    <row r="389" spans="1:6" ht="15">
      <c r="A389" s="8" t="s">
        <v>536</v>
      </c>
      <c r="F389" s="280"/>
    </row>
    <row r="390" spans="1:6" ht="15">
      <c r="A390" s="8" t="s">
        <v>537</v>
      </c>
      <c r="F390" s="280"/>
    </row>
    <row r="391" spans="1:6" ht="15">
      <c r="A391" s="8" t="s">
        <v>538</v>
      </c>
      <c r="F391" s="280"/>
    </row>
    <row r="392" spans="1:6" ht="15">
      <c r="A392" s="8" t="s">
        <v>539</v>
      </c>
      <c r="F392" s="280"/>
    </row>
    <row r="393" ht="15">
      <c r="A393" s="8" t="s">
        <v>540</v>
      </c>
    </row>
    <row r="394" ht="15">
      <c r="A394" s="8" t="s">
        <v>541</v>
      </c>
    </row>
    <row r="395" spans="3:7" ht="15.75">
      <c r="C395" s="10" t="s">
        <v>264</v>
      </c>
      <c r="F395" s="281">
        <f>SUM(F387:F394)</f>
        <v>242412016</v>
      </c>
      <c r="G395" s="281">
        <f>SUM(G387:G394)</f>
        <v>0</v>
      </c>
    </row>
    <row r="396" spans="1:8" ht="15">
      <c r="A396" s="8" t="s">
        <v>542</v>
      </c>
      <c r="F396" s="284" t="s">
        <v>99</v>
      </c>
      <c r="G396" s="284" t="s">
        <v>269</v>
      </c>
      <c r="H396" s="152"/>
    </row>
    <row r="397" spans="1:8" ht="15">
      <c r="A397" s="8" t="s">
        <v>543</v>
      </c>
      <c r="F397" s="280">
        <v>7594264297</v>
      </c>
      <c r="H397" s="152"/>
    </row>
    <row r="398" spans="1:8" ht="15">
      <c r="A398" s="8" t="s">
        <v>544</v>
      </c>
      <c r="F398" s="280">
        <v>77329000</v>
      </c>
      <c r="H398" s="152"/>
    </row>
    <row r="399" spans="1:8" ht="15">
      <c r="A399" s="8" t="s">
        <v>545</v>
      </c>
      <c r="F399" s="280"/>
      <c r="H399" s="152"/>
    </row>
    <row r="400" spans="1:8" ht="15">
      <c r="A400" s="8" t="s">
        <v>546</v>
      </c>
      <c r="F400" s="280"/>
      <c r="H400" s="152"/>
    </row>
    <row r="401" spans="1:6" ht="15">
      <c r="A401" s="8" t="s">
        <v>547</v>
      </c>
      <c r="F401" s="280">
        <v>20775960</v>
      </c>
    </row>
    <row r="402" ht="15">
      <c r="A402" s="8" t="s">
        <v>548</v>
      </c>
    </row>
    <row r="403" spans="1:6" ht="15">
      <c r="A403" s="8" t="s">
        <v>549</v>
      </c>
      <c r="F403" s="280">
        <v>458261748</v>
      </c>
    </row>
    <row r="404" spans="1:6" ht="15">
      <c r="A404" s="8" t="s">
        <v>550</v>
      </c>
      <c r="F404" s="280"/>
    </row>
    <row r="405" spans="3:7" ht="15.75">
      <c r="C405" s="10" t="s">
        <v>264</v>
      </c>
      <c r="F405" s="281">
        <f>SUM(F397:F404)</f>
        <v>8150631005</v>
      </c>
      <c r="G405" s="281">
        <f>SUM(G397:G404)</f>
        <v>0</v>
      </c>
    </row>
    <row r="406" spans="1:7" ht="15">
      <c r="A406" s="8" t="s">
        <v>552</v>
      </c>
      <c r="F406" s="284" t="s">
        <v>99</v>
      </c>
      <c r="G406" s="284" t="s">
        <v>269</v>
      </c>
    </row>
    <row r="407" spans="1:6" ht="15">
      <c r="A407" s="8" t="s">
        <v>553</v>
      </c>
      <c r="F407" s="280">
        <v>655609065</v>
      </c>
    </row>
    <row r="408" ht="15">
      <c r="A408" s="8" t="s">
        <v>554</v>
      </c>
    </row>
    <row r="409" spans="1:6" ht="15">
      <c r="A409" s="8" t="s">
        <v>555</v>
      </c>
      <c r="F409" s="280">
        <v>1219158727</v>
      </c>
    </row>
    <row r="410" spans="1:7" ht="15.75">
      <c r="A410" s="8" t="s">
        <v>556</v>
      </c>
      <c r="F410" s="281">
        <f>SUM(F407:F409)</f>
        <v>1874767792</v>
      </c>
      <c r="G410" s="281">
        <f>G407</f>
        <v>0</v>
      </c>
    </row>
    <row r="411" spans="1:7" ht="15">
      <c r="A411" s="8" t="s">
        <v>557</v>
      </c>
      <c r="F411" s="284" t="s">
        <v>99</v>
      </c>
      <c r="G411" s="284" t="s">
        <v>269</v>
      </c>
    </row>
    <row r="412" spans="1:6" ht="15">
      <c r="A412" s="8" t="s">
        <v>558</v>
      </c>
      <c r="F412" s="280"/>
    </row>
    <row r="413" ht="15">
      <c r="A413" s="8" t="s">
        <v>559</v>
      </c>
    </row>
    <row r="414" ht="15">
      <c r="A414" s="8" t="s">
        <v>560</v>
      </c>
    </row>
    <row r="415" ht="15">
      <c r="A415" s="8" t="s">
        <v>561</v>
      </c>
    </row>
    <row r="416" ht="15">
      <c r="A416" s="8" t="s">
        <v>562</v>
      </c>
    </row>
    <row r="417" ht="15">
      <c r="A417" s="8" t="s">
        <v>563</v>
      </c>
    </row>
    <row r="418" ht="15">
      <c r="A418" s="8" t="s">
        <v>564</v>
      </c>
    </row>
    <row r="419" ht="15">
      <c r="A419" s="8" t="s">
        <v>565</v>
      </c>
    </row>
    <row r="420" ht="15">
      <c r="A420" s="8" t="s">
        <v>566</v>
      </c>
    </row>
    <row r="421" ht="15">
      <c r="A421" s="8" t="s">
        <v>567</v>
      </c>
    </row>
    <row r="422" ht="15">
      <c r="A422" s="8" t="s">
        <v>568</v>
      </c>
    </row>
    <row r="423" spans="1:8" ht="15" hidden="1">
      <c r="A423" s="8" t="s">
        <v>569</v>
      </c>
      <c r="F423" s="284" t="s">
        <v>99</v>
      </c>
      <c r="G423" s="284" t="s">
        <v>269</v>
      </c>
      <c r="H423" s="152"/>
    </row>
    <row r="424" spans="1:6" ht="15" hidden="1">
      <c r="A424" s="8" t="s">
        <v>570</v>
      </c>
      <c r="F424" s="280"/>
    </row>
    <row r="425" spans="1:6" ht="15" hidden="1">
      <c r="A425" s="8" t="s">
        <v>571</v>
      </c>
      <c r="F425" s="280"/>
    </row>
    <row r="426" spans="1:6" ht="15" hidden="1">
      <c r="A426" s="8" t="s">
        <v>572</v>
      </c>
      <c r="F426" s="280"/>
    </row>
    <row r="427" spans="1:6" ht="15" hidden="1">
      <c r="A427" s="8" t="s">
        <v>573</v>
      </c>
      <c r="F427" s="280"/>
    </row>
    <row r="428" spans="1:6" ht="15" hidden="1">
      <c r="A428" s="8" t="s">
        <v>574</v>
      </c>
      <c r="F428" s="280"/>
    </row>
    <row r="429" spans="3:7" ht="15.75" hidden="1">
      <c r="C429" s="10" t="s">
        <v>264</v>
      </c>
      <c r="F429" s="281">
        <f>SUM(F424:F428)</f>
        <v>0</v>
      </c>
      <c r="G429" s="281">
        <f>SUM(G424:G428)</f>
        <v>0</v>
      </c>
    </row>
    <row r="430" spans="1:7" ht="15.75">
      <c r="A430" s="10" t="s">
        <v>498</v>
      </c>
      <c r="F430" s="281"/>
      <c r="G430" s="281"/>
    </row>
    <row r="431" ht="15.75">
      <c r="A431" s="10" t="s">
        <v>575</v>
      </c>
    </row>
    <row r="432" ht="15.75">
      <c r="A432" s="10" t="s">
        <v>576</v>
      </c>
    </row>
    <row r="434" spans="1:6" ht="18">
      <c r="A434" s="102"/>
      <c r="B434" s="102"/>
      <c r="E434" s="198" t="s">
        <v>100</v>
      </c>
      <c r="F434" s="325"/>
    </row>
    <row r="435" spans="1:6" ht="18">
      <c r="A435" s="107" t="s">
        <v>577</v>
      </c>
      <c r="B435" s="102"/>
      <c r="C435" s="11" t="s">
        <v>578</v>
      </c>
      <c r="D435" s="107"/>
      <c r="F435" s="325" t="s">
        <v>159</v>
      </c>
    </row>
    <row r="436" spans="1:5" ht="16.5">
      <c r="A436" s="108"/>
      <c r="B436" s="109"/>
      <c r="C436" s="109"/>
      <c r="D436" s="108"/>
      <c r="E436" s="108"/>
    </row>
    <row r="437" spans="1:5" ht="16.5">
      <c r="A437" s="108"/>
      <c r="B437" s="109"/>
      <c r="C437" s="109"/>
      <c r="D437" s="108"/>
      <c r="E437" s="108"/>
    </row>
    <row r="438" spans="1:7" ht="16.5">
      <c r="A438" s="449"/>
      <c r="B438" s="449"/>
      <c r="C438" s="449"/>
      <c r="D438" s="449"/>
      <c r="E438" s="108"/>
      <c r="F438" s="450"/>
      <c r="G438" s="450"/>
    </row>
    <row r="439" spans="1:5" ht="16.5">
      <c r="A439" s="108"/>
      <c r="B439" s="109"/>
      <c r="C439" s="109"/>
      <c r="D439" s="108"/>
      <c r="E439" s="108"/>
    </row>
    <row r="440" spans="1:8" s="10" customFormat="1" ht="18">
      <c r="A440" s="75" t="s">
        <v>579</v>
      </c>
      <c r="B440" s="186"/>
      <c r="C440" s="186" t="s">
        <v>580</v>
      </c>
      <c r="D440" s="75"/>
      <c r="E440" s="75"/>
      <c r="F440" s="326" t="s">
        <v>582</v>
      </c>
      <c r="G440" s="281"/>
      <c r="H440" s="172"/>
    </row>
  </sheetData>
  <mergeCells count="29">
    <mergeCell ref="A14:G14"/>
    <mergeCell ref="A15:G15"/>
    <mergeCell ref="A16:G16"/>
    <mergeCell ref="A17:G17"/>
    <mergeCell ref="A18:G18"/>
    <mergeCell ref="A9:G9"/>
    <mergeCell ref="A10:G10"/>
    <mergeCell ref="A438:B438"/>
    <mergeCell ref="C438:D438"/>
    <mergeCell ref="F438:G438"/>
    <mergeCell ref="A159:B161"/>
    <mergeCell ref="A162:B162"/>
    <mergeCell ref="A163:B163"/>
    <mergeCell ref="A170:B170"/>
    <mergeCell ref="C303:C304"/>
    <mergeCell ref="A193:B193"/>
    <mergeCell ref="A194:B194"/>
    <mergeCell ref="A201:B201"/>
    <mergeCell ref="A202:B202"/>
    <mergeCell ref="A52:G52"/>
    <mergeCell ref="A54:G54"/>
    <mergeCell ref="D303:D304"/>
    <mergeCell ref="A203:B203"/>
    <mergeCell ref="A208:B208"/>
    <mergeCell ref="A295:B295"/>
    <mergeCell ref="E303:E304"/>
    <mergeCell ref="A172:B172"/>
    <mergeCell ref="A178:B178"/>
    <mergeCell ref="A190:B192"/>
  </mergeCells>
  <printOptions/>
  <pageMargins left="0.47" right="0.16" top="0.22" bottom="0.19" header="0.17" footer="0.17"/>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F51"/>
  <sheetViews>
    <sheetView workbookViewId="0" topLeftCell="A34">
      <selection activeCell="B44" sqref="B44"/>
    </sheetView>
  </sheetViews>
  <sheetFormatPr defaultColWidth="9.140625" defaultRowHeight="12.75"/>
  <cols>
    <col min="1" max="1" width="57.00390625" style="116" customWidth="1"/>
    <col min="2" max="2" width="5.140625" style="150" customWidth="1"/>
    <col min="3" max="3" width="6.7109375" style="151" customWidth="1"/>
    <col min="4" max="4" width="16.8515625" style="116" customWidth="1"/>
    <col min="5" max="5" width="17.140625" style="116" customWidth="1"/>
    <col min="6" max="6" width="15.7109375" style="116" customWidth="1"/>
    <col min="7" max="16384" width="9.140625" style="116" customWidth="1"/>
  </cols>
  <sheetData>
    <row r="1" spans="1:5" ht="17.25">
      <c r="A1" s="1" t="s">
        <v>636</v>
      </c>
      <c r="B1" s="112"/>
      <c r="C1" s="113"/>
      <c r="D1" s="114"/>
      <c r="E1" s="114"/>
    </row>
    <row r="2" spans="1:5" ht="16.5">
      <c r="A2" s="327" t="s">
        <v>689</v>
      </c>
      <c r="B2" s="112"/>
      <c r="C2" s="113"/>
      <c r="D2" s="114"/>
      <c r="E2" s="114"/>
    </row>
    <row r="3" spans="1:5" ht="18">
      <c r="A3" s="75"/>
      <c r="B3" s="112"/>
      <c r="C3" s="113"/>
      <c r="D3" s="114"/>
      <c r="E3" s="114"/>
    </row>
    <row r="4" spans="1:5" ht="24">
      <c r="A4" s="460" t="s">
        <v>600</v>
      </c>
      <c r="B4" s="460"/>
      <c r="C4" s="460"/>
      <c r="D4" s="460"/>
      <c r="E4" s="460"/>
    </row>
    <row r="5" spans="1:5" ht="18" customHeight="1">
      <c r="A5" s="461" t="s">
        <v>601</v>
      </c>
      <c r="B5" s="461"/>
      <c r="C5" s="461"/>
      <c r="D5" s="461"/>
      <c r="E5" s="461"/>
    </row>
    <row r="6" spans="1:5" ht="18" customHeight="1">
      <c r="A6" s="462" t="s">
        <v>165</v>
      </c>
      <c r="B6" s="462"/>
      <c r="C6" s="462"/>
      <c r="D6" s="462"/>
      <c r="E6" s="462"/>
    </row>
    <row r="7" spans="2:5" ht="18.75" thickBot="1">
      <c r="B7" s="118"/>
      <c r="C7" s="119"/>
      <c r="D7" s="121" t="s">
        <v>602</v>
      </c>
      <c r="E7" s="114"/>
    </row>
    <row r="8" spans="1:5" ht="15.75">
      <c r="A8" s="122"/>
      <c r="B8" s="123" t="s">
        <v>161</v>
      </c>
      <c r="C8" s="77" t="s">
        <v>162</v>
      </c>
      <c r="D8" s="463" t="s">
        <v>163</v>
      </c>
      <c r="E8" s="464"/>
    </row>
    <row r="9" spans="1:5" s="128" customFormat="1" ht="18.75">
      <c r="A9" s="458" t="s">
        <v>106</v>
      </c>
      <c r="B9" s="124" t="s">
        <v>164</v>
      </c>
      <c r="C9" s="125" t="s">
        <v>108</v>
      </c>
      <c r="D9" s="126" t="s">
        <v>166</v>
      </c>
      <c r="E9" s="127" t="s">
        <v>166</v>
      </c>
    </row>
    <row r="10" spans="1:5" s="128" customFormat="1" ht="18.75">
      <c r="A10" s="459"/>
      <c r="B10" s="129"/>
      <c r="C10" s="130"/>
      <c r="D10" s="130" t="s">
        <v>167</v>
      </c>
      <c r="E10" s="131" t="s">
        <v>168</v>
      </c>
    </row>
    <row r="11" spans="1:5" s="128" customFormat="1" ht="18.75">
      <c r="A11" s="132">
        <v>1</v>
      </c>
      <c r="B11" s="133">
        <v>2</v>
      </c>
      <c r="C11" s="134">
        <v>3</v>
      </c>
      <c r="D11" s="134">
        <v>4</v>
      </c>
      <c r="E11" s="135">
        <v>5</v>
      </c>
    </row>
    <row r="12" spans="1:5" ht="15.75">
      <c r="A12" s="85" t="s">
        <v>169</v>
      </c>
      <c r="B12" s="93"/>
      <c r="C12" s="87"/>
      <c r="D12" s="94"/>
      <c r="E12" s="136"/>
    </row>
    <row r="13" spans="1:6" ht="15">
      <c r="A13" s="92" t="s">
        <v>170</v>
      </c>
      <c r="B13" s="93" t="s">
        <v>113</v>
      </c>
      <c r="C13" s="87"/>
      <c r="D13" s="239">
        <v>128544385137</v>
      </c>
      <c r="E13" s="241">
        <v>121964221854</v>
      </c>
      <c r="F13" s="115"/>
    </row>
    <row r="14" spans="1:6" ht="15">
      <c r="A14" s="92" t="s">
        <v>171</v>
      </c>
      <c r="B14" s="93" t="s">
        <v>116</v>
      </c>
      <c r="C14" s="87"/>
      <c r="D14" s="239">
        <v>-116435698887</v>
      </c>
      <c r="E14" s="240">
        <v>-113691680293</v>
      </c>
      <c r="F14" s="115"/>
    </row>
    <row r="15" spans="1:6" ht="15">
      <c r="A15" s="92" t="s">
        <v>172</v>
      </c>
      <c r="B15" s="93" t="s">
        <v>173</v>
      </c>
      <c r="C15" s="87"/>
      <c r="D15" s="239">
        <v>-1348361401</v>
      </c>
      <c r="E15" s="240">
        <v>-3400231557</v>
      </c>
      <c r="F15" s="115"/>
    </row>
    <row r="16" spans="1:6" ht="15">
      <c r="A16" s="92" t="s">
        <v>174</v>
      </c>
      <c r="B16" s="93" t="s">
        <v>175</v>
      </c>
      <c r="C16" s="87"/>
      <c r="D16" s="239">
        <v>-7075969521</v>
      </c>
      <c r="E16" s="240">
        <v>-2294685404</v>
      </c>
      <c r="F16" s="115"/>
    </row>
    <row r="17" spans="1:6" ht="15">
      <c r="A17" s="92" t="s">
        <v>176</v>
      </c>
      <c r="B17" s="93" t="s">
        <v>177</v>
      </c>
      <c r="C17" s="87"/>
      <c r="D17" s="239">
        <v>-2725826625</v>
      </c>
      <c r="E17" s="240">
        <v>-3197272644</v>
      </c>
      <c r="F17" s="115"/>
    </row>
    <row r="18" spans="1:6" ht="15">
      <c r="A18" s="92" t="s">
        <v>178</v>
      </c>
      <c r="B18" s="93" t="s">
        <v>179</v>
      </c>
      <c r="C18" s="87"/>
      <c r="D18" s="239"/>
      <c r="E18" s="241">
        <v>423500000</v>
      </c>
      <c r="F18" s="115"/>
    </row>
    <row r="19" spans="1:6" ht="15">
      <c r="A19" s="92" t="s">
        <v>184</v>
      </c>
      <c r="B19" s="93" t="s">
        <v>185</v>
      </c>
      <c r="C19" s="87"/>
      <c r="D19" s="239">
        <v>-3720523234</v>
      </c>
      <c r="E19" s="240">
        <v>-3074060402</v>
      </c>
      <c r="F19" s="115"/>
    </row>
    <row r="20" spans="1:6" s="140" customFormat="1" ht="18.75">
      <c r="A20" s="137" t="s">
        <v>186</v>
      </c>
      <c r="B20" s="138">
        <v>20</v>
      </c>
      <c r="C20" s="139"/>
      <c r="D20" s="242">
        <f>SUM(D13:D19)</f>
        <v>-2761994531</v>
      </c>
      <c r="E20" s="405">
        <f>SUM(E13:E19)</f>
        <v>-3270208446</v>
      </c>
      <c r="F20" s="115"/>
    </row>
    <row r="21" spans="1:6" s="141" customFormat="1" ht="18">
      <c r="A21" s="85" t="s">
        <v>187</v>
      </c>
      <c r="B21" s="86"/>
      <c r="C21" s="95"/>
      <c r="D21" s="239"/>
      <c r="E21" s="243"/>
      <c r="F21" s="115"/>
    </row>
    <row r="22" spans="1:6" ht="15">
      <c r="A22" s="92" t="s">
        <v>188</v>
      </c>
      <c r="B22" s="93">
        <v>21</v>
      </c>
      <c r="C22" s="87"/>
      <c r="D22" s="239"/>
      <c r="E22" s="240">
        <v>-4376717891</v>
      </c>
      <c r="F22" s="115"/>
    </row>
    <row r="23" spans="1:6" ht="15">
      <c r="A23" s="142" t="s">
        <v>189</v>
      </c>
      <c r="B23" s="93">
        <v>22</v>
      </c>
      <c r="C23" s="87"/>
      <c r="D23" s="239">
        <v>896199</v>
      </c>
      <c r="E23" s="244">
        <v>16880602</v>
      </c>
      <c r="F23" s="115"/>
    </row>
    <row r="24" spans="1:6" ht="15">
      <c r="A24" s="92" t="s">
        <v>190</v>
      </c>
      <c r="B24" s="93">
        <v>23</v>
      </c>
      <c r="C24" s="87"/>
      <c r="D24" s="239">
        <v>-2330100000</v>
      </c>
      <c r="E24" s="241">
        <v>-7500000000</v>
      </c>
      <c r="F24" s="115"/>
    </row>
    <row r="25" spans="1:6" ht="15">
      <c r="A25" s="92" t="s">
        <v>191</v>
      </c>
      <c r="B25" s="93">
        <v>24</v>
      </c>
      <c r="C25" s="87"/>
      <c r="D25" s="239">
        <v>16027431717</v>
      </c>
      <c r="E25" s="241">
        <v>10000000000</v>
      </c>
      <c r="F25" s="115"/>
    </row>
    <row r="26" spans="1:6" ht="15">
      <c r="A26" s="92" t="s">
        <v>192</v>
      </c>
      <c r="B26" s="93">
        <v>25</v>
      </c>
      <c r="C26" s="87"/>
      <c r="D26" s="239">
        <v>-16644619947</v>
      </c>
      <c r="E26" s="240">
        <v>-8967578500</v>
      </c>
      <c r="F26" s="115"/>
    </row>
    <row r="27" spans="1:6" ht="15">
      <c r="A27" s="92" t="s">
        <v>193</v>
      </c>
      <c r="B27" s="93">
        <v>26</v>
      </c>
      <c r="C27" s="87"/>
      <c r="D27" s="239">
        <v>175000000</v>
      </c>
      <c r="E27" s="241">
        <v>10194899709</v>
      </c>
      <c r="F27" s="115"/>
    </row>
    <row r="28" spans="1:6" ht="15">
      <c r="A28" s="92" t="s">
        <v>194</v>
      </c>
      <c r="B28" s="93">
        <v>27</v>
      </c>
      <c r="C28" s="87"/>
      <c r="D28" s="239"/>
      <c r="E28" s="241"/>
      <c r="F28" s="115"/>
    </row>
    <row r="29" spans="1:6" s="140" customFormat="1" ht="18.75">
      <c r="A29" s="137" t="s">
        <v>195</v>
      </c>
      <c r="B29" s="138">
        <v>30</v>
      </c>
      <c r="C29" s="139"/>
      <c r="D29" s="242">
        <f>SUM(D22:D28)</f>
        <v>-2771392031</v>
      </c>
      <c r="E29" s="405">
        <f>SUM(E22:E28)</f>
        <v>-632516080</v>
      </c>
      <c r="F29" s="115"/>
    </row>
    <row r="30" spans="1:6" s="141" customFormat="1" ht="18">
      <c r="A30" s="85" t="s">
        <v>196</v>
      </c>
      <c r="B30" s="86"/>
      <c r="C30" s="95"/>
      <c r="D30" s="245"/>
      <c r="E30" s="243"/>
      <c r="F30" s="115"/>
    </row>
    <row r="31" spans="1:6" ht="15">
      <c r="A31" s="92" t="s">
        <v>197</v>
      </c>
      <c r="B31" s="93">
        <v>31</v>
      </c>
      <c r="C31" s="87"/>
      <c r="D31" s="239"/>
      <c r="E31" s="241"/>
      <c r="F31" s="115"/>
    </row>
    <row r="32" spans="1:6" ht="15">
      <c r="A32" s="92" t="s">
        <v>198</v>
      </c>
      <c r="B32" s="93">
        <v>32</v>
      </c>
      <c r="C32" s="87"/>
      <c r="D32" s="239"/>
      <c r="E32" s="241"/>
      <c r="F32" s="115"/>
    </row>
    <row r="33" spans="1:6" ht="15">
      <c r="A33" s="92" t="s">
        <v>199</v>
      </c>
      <c r="B33" s="93"/>
      <c r="C33" s="87"/>
      <c r="D33" s="239"/>
      <c r="E33" s="241"/>
      <c r="F33" s="115"/>
    </row>
    <row r="34" spans="1:6" ht="15">
      <c r="A34" s="92" t="s">
        <v>200</v>
      </c>
      <c r="B34" s="93">
        <v>33</v>
      </c>
      <c r="C34" s="87"/>
      <c r="D34" s="239"/>
      <c r="E34" s="241">
        <v>900000000</v>
      </c>
      <c r="F34" s="115"/>
    </row>
    <row r="35" spans="1:6" ht="15">
      <c r="A35" s="92" t="s">
        <v>201</v>
      </c>
      <c r="B35" s="93">
        <v>34</v>
      </c>
      <c r="C35" s="87"/>
      <c r="D35" s="239"/>
      <c r="E35" s="240"/>
      <c r="F35" s="115"/>
    </row>
    <row r="36" spans="1:6" ht="15">
      <c r="A36" s="92" t="s">
        <v>202</v>
      </c>
      <c r="B36" s="93">
        <v>35</v>
      </c>
      <c r="C36" s="87"/>
      <c r="D36" s="239"/>
      <c r="E36" s="241"/>
      <c r="F36" s="115"/>
    </row>
    <row r="37" spans="1:6" ht="15">
      <c r="A37" s="92" t="s">
        <v>203</v>
      </c>
      <c r="B37" s="93">
        <v>36</v>
      </c>
      <c r="C37" s="143"/>
      <c r="D37" s="239"/>
      <c r="E37" s="240"/>
      <c r="F37" s="115"/>
    </row>
    <row r="38" spans="1:6" s="141" customFormat="1" ht="18">
      <c r="A38" s="85" t="s">
        <v>204</v>
      </c>
      <c r="B38" s="86">
        <v>40</v>
      </c>
      <c r="C38" s="78"/>
      <c r="D38" s="245">
        <f>SUM(D31:D37)</f>
        <v>0</v>
      </c>
      <c r="E38" s="243">
        <f>SUM(E31:E37)</f>
        <v>900000000</v>
      </c>
      <c r="F38" s="115"/>
    </row>
    <row r="39" spans="1:6" s="141" customFormat="1" ht="18">
      <c r="A39" s="85" t="s">
        <v>205</v>
      </c>
      <c r="B39" s="86">
        <v>50</v>
      </c>
      <c r="C39" s="78"/>
      <c r="D39" s="245">
        <f>D20+D29+D38</f>
        <v>-5533386562</v>
      </c>
      <c r="E39" s="243">
        <f>E20+E29+E38</f>
        <v>-3002724526</v>
      </c>
      <c r="F39" s="115"/>
    </row>
    <row r="40" spans="1:6" s="141" customFormat="1" ht="18">
      <c r="A40" s="85" t="s">
        <v>206</v>
      </c>
      <c r="B40" s="86">
        <v>60</v>
      </c>
      <c r="C40" s="78"/>
      <c r="D40" s="245">
        <v>8666508499</v>
      </c>
      <c r="E40" s="243">
        <v>8376733095</v>
      </c>
      <c r="F40" s="115"/>
    </row>
    <row r="41" spans="1:6" ht="15">
      <c r="A41" s="92" t="s">
        <v>207</v>
      </c>
      <c r="B41" s="93">
        <v>61</v>
      </c>
      <c r="C41" s="143"/>
      <c r="D41" s="239">
        <v>0</v>
      </c>
      <c r="E41" s="241"/>
      <c r="F41" s="115"/>
    </row>
    <row r="42" spans="1:6" s="141" customFormat="1" ht="18.75" thickBot="1">
      <c r="A42" s="97" t="s">
        <v>208</v>
      </c>
      <c r="B42" s="98">
        <v>70</v>
      </c>
      <c r="C42" s="144" t="s">
        <v>209</v>
      </c>
      <c r="D42" s="246">
        <f>D39+D40+D41</f>
        <v>3133121937</v>
      </c>
      <c r="E42" s="406">
        <f>E39+E40+E41</f>
        <v>5374008569</v>
      </c>
      <c r="F42" s="115"/>
    </row>
    <row r="43" spans="1:5" ht="18">
      <c r="A43" s="120"/>
      <c r="B43" s="145" t="s">
        <v>81</v>
      </c>
      <c r="C43" s="146"/>
      <c r="E43" s="120"/>
    </row>
    <row r="44" spans="1:5" ht="15.75">
      <c r="A44" s="102" t="s">
        <v>603</v>
      </c>
      <c r="B44" s="118"/>
      <c r="C44" s="119"/>
      <c r="D44" s="102" t="s">
        <v>210</v>
      </c>
      <c r="E44" s="120"/>
    </row>
    <row r="45" spans="1:5" ht="15">
      <c r="A45" s="120"/>
      <c r="B45" s="118"/>
      <c r="C45" s="119"/>
      <c r="D45" s="120"/>
      <c r="E45" s="120"/>
    </row>
    <row r="46" spans="1:5" ht="15">
      <c r="A46" s="120"/>
      <c r="B46" s="118"/>
      <c r="C46" s="119"/>
      <c r="D46" s="120"/>
      <c r="E46" s="120"/>
    </row>
    <row r="47" spans="1:5" ht="15">
      <c r="A47" s="120"/>
      <c r="B47" s="118"/>
      <c r="C47" s="119"/>
      <c r="D47" s="120"/>
      <c r="E47" s="120"/>
    </row>
    <row r="48" spans="1:5" ht="15">
      <c r="A48" s="120"/>
      <c r="B48" s="118"/>
      <c r="C48" s="119"/>
      <c r="D48" s="120"/>
      <c r="E48" s="120"/>
    </row>
    <row r="49" spans="1:5" ht="15">
      <c r="A49" s="120"/>
      <c r="B49" s="118"/>
      <c r="C49" s="119"/>
      <c r="D49" s="120"/>
      <c r="E49" s="120"/>
    </row>
    <row r="50" spans="1:5" ht="15.75">
      <c r="A50" s="102" t="s">
        <v>211</v>
      </c>
      <c r="B50" s="118"/>
      <c r="C50" s="119"/>
      <c r="D50" s="102" t="s">
        <v>212</v>
      </c>
      <c r="E50" s="120"/>
    </row>
    <row r="51" spans="1:5" ht="15">
      <c r="A51" s="147"/>
      <c r="B51" s="148"/>
      <c r="C51" s="149"/>
      <c r="D51" s="147"/>
      <c r="E51" s="147"/>
    </row>
  </sheetData>
  <mergeCells count="5">
    <mergeCell ref="A9:A10"/>
    <mergeCell ref="A4:E4"/>
    <mergeCell ref="A5:E5"/>
    <mergeCell ref="A6:E6"/>
    <mergeCell ref="D8:E8"/>
  </mergeCells>
  <printOptions/>
  <pageMargins left="0.64" right="0.25" top="0.29" bottom="0.22" header="0.23" footer="0.22"/>
  <pageSetup horizontalDpi="600" verticalDpi="600" orientation="portrait" paperSize="9" scale="90" r:id="rId2"/>
  <ignoredErrors>
    <ignoredError sqref="B13:B1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HUYNH THANH TUN</dc:creator>
  <cp:keywords/>
  <dc:description/>
  <cp:lastModifiedBy>MANAGER</cp:lastModifiedBy>
  <cp:lastPrinted>2011-07-22T08:12:26Z</cp:lastPrinted>
  <dcterms:created xsi:type="dcterms:W3CDTF">2005-04-29T01:15:58Z</dcterms:created>
  <dcterms:modified xsi:type="dcterms:W3CDTF">2011-07-22T08:21:44Z</dcterms:modified>
  <cp:category/>
  <cp:version/>
  <cp:contentType/>
  <cp:contentStatus/>
</cp:coreProperties>
</file>